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ine.vielliard\Documents\"/>
    </mc:Choice>
  </mc:AlternateContent>
  <bookViews>
    <workbookView xWindow="0" yWindow="0" windowWidth="21600" windowHeight="9735"/>
  </bookViews>
  <sheets>
    <sheet name="Coûts totaux par année" sheetId="1" r:id="rId1"/>
    <sheet name="Coûts cumulés par commune" sheetId="2" r:id="rId2"/>
    <sheet name="Hypothès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K4" i="2"/>
  <c r="L4" i="2" s="1"/>
  <c r="M4" i="2" s="1"/>
  <c r="J5" i="2"/>
  <c r="K5" i="2"/>
  <c r="L5" i="2" s="1"/>
  <c r="M5" i="2"/>
  <c r="J6" i="2"/>
  <c r="K6" i="2"/>
  <c r="L6" i="2" s="1"/>
  <c r="M6" i="2" s="1"/>
  <c r="J7" i="2"/>
  <c r="K7" i="2"/>
  <c r="L7" i="2" s="1"/>
  <c r="M7" i="2"/>
  <c r="J8" i="2"/>
  <c r="K8" i="2"/>
  <c r="L8" i="2" s="1"/>
  <c r="M8" i="2" s="1"/>
  <c r="J9" i="2"/>
  <c r="K9" i="2"/>
  <c r="L9" i="2" s="1"/>
  <c r="M9" i="2"/>
  <c r="J10" i="2"/>
  <c r="K10" i="2"/>
  <c r="L10" i="2" s="1"/>
  <c r="M10" i="2" s="1"/>
  <c r="J11" i="2"/>
  <c r="K11" i="2"/>
  <c r="L11" i="2" s="1"/>
  <c r="M11" i="2"/>
  <c r="J12" i="2"/>
  <c r="K12" i="2"/>
  <c r="L12" i="2" s="1"/>
  <c r="M12" i="2" s="1"/>
  <c r="J13" i="2"/>
  <c r="K13" i="2"/>
  <c r="L13" i="2" s="1"/>
  <c r="M13" i="2"/>
  <c r="J14" i="2"/>
  <c r="K14" i="2"/>
  <c r="L14" i="2" s="1"/>
  <c r="M14" i="2" s="1"/>
  <c r="J15" i="2"/>
  <c r="K15" i="2"/>
  <c r="L15" i="2" s="1"/>
  <c r="M15" i="2"/>
  <c r="J16" i="2"/>
  <c r="K16" i="2"/>
  <c r="L16" i="2" s="1"/>
  <c r="M16" i="2" s="1"/>
  <c r="J17" i="2"/>
  <c r="K17" i="2"/>
  <c r="L17" i="2" s="1"/>
  <c r="M17" i="2"/>
  <c r="J18" i="2"/>
  <c r="K18" i="2"/>
  <c r="L18" i="2" s="1"/>
  <c r="M18" i="2" s="1"/>
  <c r="J19" i="2"/>
  <c r="K19" i="2"/>
  <c r="L19" i="2" s="1"/>
  <c r="M19" i="2"/>
  <c r="J20" i="2"/>
  <c r="K20" i="2"/>
  <c r="L20" i="2" s="1"/>
  <c r="M20" i="2" s="1"/>
  <c r="J21" i="2"/>
  <c r="K21" i="2"/>
  <c r="L21" i="2" s="1"/>
  <c r="M21" i="2"/>
  <c r="J22" i="2"/>
  <c r="K22" i="2"/>
  <c r="L22" i="2" s="1"/>
  <c r="M22" i="2" s="1"/>
  <c r="J23" i="2"/>
  <c r="K23" i="2"/>
  <c r="L23" i="2" s="1"/>
  <c r="M23" i="2"/>
  <c r="J24" i="2"/>
  <c r="K24" i="2"/>
  <c r="L24" i="2" s="1"/>
  <c r="M24" i="2" s="1"/>
  <c r="J25" i="2"/>
  <c r="K25" i="2"/>
  <c r="L25" i="2" s="1"/>
  <c r="M25" i="2"/>
  <c r="J26" i="2"/>
  <c r="K26" i="2"/>
  <c r="L26" i="2" s="1"/>
  <c r="M26" i="2" s="1"/>
  <c r="J27" i="2"/>
  <c r="K27" i="2"/>
  <c r="L27" i="2" s="1"/>
  <c r="M27" i="2"/>
  <c r="J28" i="2"/>
  <c r="K28" i="2"/>
  <c r="L28" i="2" s="1"/>
  <c r="M28" i="2" s="1"/>
  <c r="J29" i="2"/>
  <c r="K29" i="2"/>
  <c r="L29" i="2" s="1"/>
  <c r="M29" i="2"/>
  <c r="J30" i="2"/>
  <c r="K30" i="2"/>
  <c r="L30" i="2" s="1"/>
  <c r="M30" i="2" s="1"/>
  <c r="J31" i="2"/>
  <c r="K31" i="2"/>
  <c r="L31" i="2" s="1"/>
  <c r="M31" i="2"/>
  <c r="J32" i="2"/>
  <c r="K32" i="2"/>
  <c r="L32" i="2" s="1"/>
  <c r="M32" i="2" s="1"/>
  <c r="J33" i="2"/>
  <c r="K33" i="2"/>
  <c r="L33" i="2" s="1"/>
  <c r="M33" i="2"/>
  <c r="J34" i="2"/>
  <c r="K34" i="2"/>
  <c r="L34" i="2" s="1"/>
  <c r="M34" i="2" s="1"/>
  <c r="J35" i="2"/>
  <c r="K35" i="2"/>
  <c r="L35" i="2" s="1"/>
  <c r="M35" i="2"/>
  <c r="J36" i="2"/>
  <c r="K36" i="2"/>
  <c r="L36" i="2" s="1"/>
  <c r="M36" i="2" s="1"/>
  <c r="J37" i="2"/>
  <c r="K37" i="2"/>
  <c r="L37" i="2" s="1"/>
  <c r="M37" i="2"/>
  <c r="J38" i="2"/>
  <c r="K38" i="2"/>
  <c r="L38" i="2" s="1"/>
  <c r="M38" i="2" s="1"/>
  <c r="J39" i="2"/>
  <c r="K39" i="2"/>
  <c r="L39" i="2" s="1"/>
  <c r="M39" i="2"/>
  <c r="J40" i="2"/>
  <c r="K40" i="2"/>
  <c r="L40" i="2" s="1"/>
  <c r="M40" i="2" s="1"/>
  <c r="J41" i="2"/>
  <c r="K41" i="2"/>
  <c r="L41" i="2" s="1"/>
  <c r="M41" i="2"/>
  <c r="J42" i="2"/>
  <c r="K42" i="2"/>
  <c r="L42" i="2" s="1"/>
  <c r="M42" i="2" s="1"/>
  <c r="J43" i="2"/>
  <c r="K43" i="2"/>
  <c r="L43" i="2" s="1"/>
  <c r="M43" i="2"/>
  <c r="J44" i="2"/>
  <c r="K44" i="2"/>
  <c r="L44" i="2" s="1"/>
  <c r="M44" i="2" s="1"/>
  <c r="J45" i="2"/>
  <c r="K45" i="2"/>
  <c r="L45" i="2" s="1"/>
  <c r="M45" i="2"/>
  <c r="J46" i="2"/>
  <c r="K46" i="2"/>
  <c r="L46" i="2" s="1"/>
  <c r="M46" i="2" s="1"/>
  <c r="J47" i="2"/>
  <c r="K47" i="2"/>
  <c r="L47" i="2" s="1"/>
  <c r="M47" i="2"/>
  <c r="J48" i="2"/>
  <c r="K48" i="2"/>
  <c r="L48" i="2" s="1"/>
  <c r="M48" i="2" s="1"/>
  <c r="J49" i="2"/>
  <c r="K49" i="2"/>
  <c r="L49" i="2" s="1"/>
  <c r="M49" i="2"/>
  <c r="J50" i="2"/>
  <c r="K50" i="2"/>
  <c r="L50" i="2" s="1"/>
  <c r="M50" i="2" s="1"/>
  <c r="J51" i="2"/>
  <c r="K51" i="2"/>
  <c r="L51" i="2" s="1"/>
  <c r="M51" i="2"/>
  <c r="J52" i="2"/>
  <c r="K52" i="2"/>
  <c r="L52" i="2" s="1"/>
  <c r="M52" i="2" s="1"/>
  <c r="J53" i="2"/>
  <c r="K53" i="2"/>
  <c r="L53" i="2" s="1"/>
  <c r="M53" i="2"/>
  <c r="J54" i="2"/>
  <c r="K54" i="2"/>
  <c r="L54" i="2" s="1"/>
  <c r="M54" i="2" s="1"/>
  <c r="J55" i="2"/>
  <c r="K55" i="2"/>
  <c r="L55" i="2" s="1"/>
  <c r="M55" i="2"/>
  <c r="J56" i="2"/>
  <c r="K56" i="2"/>
  <c r="L56" i="2" s="1"/>
  <c r="M56" i="2" s="1"/>
  <c r="J57" i="2"/>
  <c r="K57" i="2"/>
  <c r="L57" i="2" s="1"/>
  <c r="M57" i="2"/>
  <c r="J58" i="2"/>
  <c r="K58" i="2"/>
  <c r="L58" i="2" s="1"/>
  <c r="M58" i="2" s="1"/>
  <c r="J59" i="2"/>
  <c r="K59" i="2"/>
  <c r="L59" i="2" s="1"/>
  <c r="M59" i="2"/>
  <c r="J60" i="2"/>
  <c r="K60" i="2"/>
  <c r="L60" i="2" s="1"/>
  <c r="M60" i="2" s="1"/>
  <c r="J61" i="2"/>
  <c r="K61" i="2"/>
  <c r="L61" i="2" s="1"/>
  <c r="M61" i="2"/>
  <c r="J62" i="2"/>
  <c r="K62" i="2"/>
  <c r="L62" i="2" s="1"/>
  <c r="M62" i="2" s="1"/>
  <c r="J63" i="2"/>
  <c r="K63" i="2"/>
  <c r="L63" i="2" s="1"/>
  <c r="M63" i="2"/>
  <c r="J64" i="2"/>
  <c r="K64" i="2"/>
  <c r="L64" i="2" s="1"/>
  <c r="M64" i="2" s="1"/>
  <c r="J65" i="2"/>
  <c r="K65" i="2"/>
  <c r="L65" i="2" s="1"/>
  <c r="M65" i="2"/>
  <c r="J66" i="2"/>
  <c r="K66" i="2"/>
  <c r="L66" i="2" s="1"/>
  <c r="M66" i="2" s="1"/>
  <c r="J67" i="2"/>
  <c r="K67" i="2"/>
  <c r="L67" i="2" s="1"/>
  <c r="M67" i="2"/>
  <c r="J68" i="2"/>
  <c r="K68" i="2"/>
  <c r="L68" i="2" s="1"/>
  <c r="M68" i="2" s="1"/>
  <c r="J69" i="2"/>
  <c r="K69" i="2"/>
  <c r="L69" i="2" s="1"/>
  <c r="M69" i="2"/>
  <c r="J70" i="2"/>
  <c r="K70" i="2"/>
  <c r="L70" i="2" s="1"/>
  <c r="M70" i="2" s="1"/>
  <c r="J71" i="2"/>
  <c r="K71" i="2"/>
  <c r="L71" i="2" s="1"/>
  <c r="M71" i="2"/>
  <c r="J72" i="2"/>
  <c r="K72" i="2"/>
  <c r="L72" i="2" s="1"/>
  <c r="M72" i="2" s="1"/>
  <c r="J73" i="2"/>
  <c r="K73" i="2"/>
  <c r="L73" i="2" s="1"/>
  <c r="M73" i="2"/>
  <c r="J74" i="2"/>
  <c r="K74" i="2"/>
  <c r="L74" i="2" s="1"/>
  <c r="M74" i="2" s="1"/>
  <c r="J75" i="2"/>
  <c r="K75" i="2"/>
  <c r="L75" i="2" s="1"/>
  <c r="M75" i="2"/>
  <c r="J76" i="2"/>
  <c r="K76" i="2"/>
  <c r="L76" i="2" s="1"/>
  <c r="M76" i="2" s="1"/>
  <c r="J77" i="2"/>
  <c r="K77" i="2"/>
  <c r="J78" i="2"/>
  <c r="K78" i="2"/>
  <c r="L78" i="2" s="1"/>
  <c r="M78" i="2" s="1"/>
  <c r="J79" i="2"/>
  <c r="K79" i="2"/>
  <c r="J80" i="2"/>
  <c r="K80" i="2"/>
  <c r="L80" i="2" s="1"/>
  <c r="M80" i="2" s="1"/>
  <c r="J81" i="2"/>
  <c r="K81" i="2"/>
  <c r="J82" i="2"/>
  <c r="K82" i="2"/>
  <c r="L82" i="2" s="1"/>
  <c r="M82" i="2" s="1"/>
  <c r="J83" i="2"/>
  <c r="K83" i="2"/>
  <c r="J84" i="2"/>
  <c r="K84" i="2"/>
  <c r="L84" i="2" s="1"/>
  <c r="M84" i="2" s="1"/>
  <c r="J85" i="2"/>
  <c r="K85" i="2"/>
  <c r="J86" i="2"/>
  <c r="K86" i="2"/>
  <c r="L86" i="2" s="1"/>
  <c r="M86" i="2" s="1"/>
  <c r="J87" i="2"/>
  <c r="K87" i="2"/>
  <c r="J88" i="2"/>
  <c r="K88" i="2"/>
  <c r="L88" i="2" s="1"/>
  <c r="M88" i="2" s="1"/>
  <c r="J89" i="2"/>
  <c r="K89" i="2"/>
  <c r="L89" i="2"/>
  <c r="M89" i="2" s="1"/>
  <c r="J90" i="2"/>
  <c r="L90" i="2" s="1"/>
  <c r="M90" i="2" s="1"/>
  <c r="K90" i="2"/>
  <c r="J91" i="2"/>
  <c r="L91" i="2" s="1"/>
  <c r="M91" i="2" s="1"/>
  <c r="K91" i="2"/>
  <c r="J92" i="2"/>
  <c r="K92" i="2"/>
  <c r="L92" i="2"/>
  <c r="M92" i="2" s="1"/>
  <c r="J93" i="2"/>
  <c r="K93" i="2"/>
  <c r="L93" i="2"/>
  <c r="M93" i="2" s="1"/>
  <c r="J94" i="2"/>
  <c r="L94" i="2" s="1"/>
  <c r="M94" i="2" s="1"/>
  <c r="K94" i="2"/>
  <c r="J95" i="2"/>
  <c r="L95" i="2" s="1"/>
  <c r="M95" i="2" s="1"/>
  <c r="K95" i="2"/>
  <c r="J96" i="2"/>
  <c r="K96" i="2"/>
  <c r="L96" i="2"/>
  <c r="M96" i="2" s="1"/>
  <c r="J97" i="2"/>
  <c r="K97" i="2"/>
  <c r="L97" i="2"/>
  <c r="M97" i="2" s="1"/>
  <c r="J98" i="2"/>
  <c r="L98" i="2" s="1"/>
  <c r="M98" i="2" s="1"/>
  <c r="K98" i="2"/>
  <c r="J99" i="2"/>
  <c r="L99" i="2" s="1"/>
  <c r="M99" i="2" s="1"/>
  <c r="K99" i="2"/>
  <c r="J100" i="2"/>
  <c r="K100" i="2"/>
  <c r="L100" i="2"/>
  <c r="M100" i="2" s="1"/>
  <c r="J101" i="2"/>
  <c r="K101" i="2"/>
  <c r="L101" i="2"/>
  <c r="M101" i="2" s="1"/>
  <c r="J102" i="2"/>
  <c r="L102" i="2" s="1"/>
  <c r="M102" i="2" s="1"/>
  <c r="K102" i="2"/>
  <c r="J103" i="2"/>
  <c r="L103" i="2" s="1"/>
  <c r="M103" i="2" s="1"/>
  <c r="K103" i="2"/>
  <c r="J104" i="2"/>
  <c r="K104" i="2"/>
  <c r="L104" i="2"/>
  <c r="M104" i="2" s="1"/>
  <c r="J105" i="2"/>
  <c r="K105" i="2"/>
  <c r="L105" i="2"/>
  <c r="M105" i="2" s="1"/>
  <c r="J106" i="2"/>
  <c r="L106" i="2" s="1"/>
  <c r="M106" i="2" s="1"/>
  <c r="K106" i="2"/>
  <c r="J107" i="2"/>
  <c r="L107" i="2" s="1"/>
  <c r="M107" i="2" s="1"/>
  <c r="K107" i="2"/>
  <c r="J108" i="2"/>
  <c r="K108" i="2"/>
  <c r="L108" i="2"/>
  <c r="M108" i="2" s="1"/>
  <c r="J109" i="2"/>
  <c r="K109" i="2"/>
  <c r="L109" i="2"/>
  <c r="M109" i="2" s="1"/>
  <c r="J110" i="2"/>
  <c r="L110" i="2" s="1"/>
  <c r="M110" i="2" s="1"/>
  <c r="K110" i="2"/>
  <c r="J111" i="2"/>
  <c r="L111" i="2" s="1"/>
  <c r="M111" i="2" s="1"/>
  <c r="K111" i="2"/>
  <c r="J112" i="2"/>
  <c r="K112" i="2"/>
  <c r="L112" i="2"/>
  <c r="M112" i="2" s="1"/>
  <c r="J113" i="2"/>
  <c r="K113" i="2"/>
  <c r="L113" i="2"/>
  <c r="M113" i="2" s="1"/>
  <c r="J114" i="2"/>
  <c r="L114" i="2" s="1"/>
  <c r="M114" i="2" s="1"/>
  <c r="K114" i="2"/>
  <c r="J115" i="2"/>
  <c r="L115" i="2" s="1"/>
  <c r="M115" i="2" s="1"/>
  <c r="K115" i="2"/>
  <c r="J116" i="2"/>
  <c r="K116" i="2"/>
  <c r="L116" i="2"/>
  <c r="M116" i="2" s="1"/>
  <c r="J117" i="2"/>
  <c r="K117" i="2"/>
  <c r="L117" i="2"/>
  <c r="M117" i="2" s="1"/>
  <c r="J118" i="2"/>
  <c r="L118" i="2" s="1"/>
  <c r="M118" i="2" s="1"/>
  <c r="K118" i="2"/>
  <c r="J119" i="2"/>
  <c r="L119" i="2" s="1"/>
  <c r="M119" i="2" s="1"/>
  <c r="K119" i="2"/>
  <c r="J120" i="2"/>
  <c r="K120" i="2"/>
  <c r="L120" i="2"/>
  <c r="M120" i="2" s="1"/>
  <c r="J121" i="2"/>
  <c r="K121" i="2"/>
  <c r="L121" i="2"/>
  <c r="M121" i="2" s="1"/>
  <c r="J122" i="2"/>
  <c r="L122" i="2" s="1"/>
  <c r="M122" i="2" s="1"/>
  <c r="K122" i="2"/>
  <c r="J123" i="2"/>
  <c r="L123" i="2" s="1"/>
  <c r="M123" i="2" s="1"/>
  <c r="K123" i="2"/>
  <c r="J124" i="2"/>
  <c r="K124" i="2"/>
  <c r="L124" i="2"/>
  <c r="M124" i="2" s="1"/>
  <c r="J125" i="2"/>
  <c r="K125" i="2"/>
  <c r="L125" i="2"/>
  <c r="M125" i="2" s="1"/>
  <c r="J126" i="2"/>
  <c r="L126" i="2" s="1"/>
  <c r="M126" i="2" s="1"/>
  <c r="K126" i="2"/>
  <c r="J127" i="2"/>
  <c r="L127" i="2" s="1"/>
  <c r="M127" i="2" s="1"/>
  <c r="K127" i="2"/>
  <c r="J128" i="2"/>
  <c r="K128" i="2"/>
  <c r="L128" i="2"/>
  <c r="M128" i="2" s="1"/>
  <c r="J129" i="2"/>
  <c r="K129" i="2"/>
  <c r="L129" i="2"/>
  <c r="M129" i="2" s="1"/>
  <c r="J130" i="2"/>
  <c r="L130" i="2" s="1"/>
  <c r="M130" i="2" s="1"/>
  <c r="K130" i="2"/>
  <c r="J131" i="2"/>
  <c r="L131" i="2" s="1"/>
  <c r="M131" i="2" s="1"/>
  <c r="K131" i="2"/>
  <c r="J132" i="2"/>
  <c r="K132" i="2"/>
  <c r="L132" i="2"/>
  <c r="M132" i="2" s="1"/>
  <c r="J133" i="2"/>
  <c r="K133" i="2"/>
  <c r="L133" i="2"/>
  <c r="M133" i="2" s="1"/>
  <c r="J134" i="2"/>
  <c r="L134" i="2" s="1"/>
  <c r="M134" i="2" s="1"/>
  <c r="K134" i="2"/>
  <c r="J135" i="2"/>
  <c r="L135" i="2" s="1"/>
  <c r="M135" i="2" s="1"/>
  <c r="K135" i="2"/>
  <c r="J136" i="2"/>
  <c r="K136" i="2"/>
  <c r="L136" i="2"/>
  <c r="M136" i="2" s="1"/>
  <c r="J137" i="2"/>
  <c r="K137" i="2"/>
  <c r="L137" i="2"/>
  <c r="M137" i="2" s="1"/>
  <c r="J138" i="2"/>
  <c r="L138" i="2" s="1"/>
  <c r="M138" i="2" s="1"/>
  <c r="K138" i="2"/>
  <c r="J139" i="2"/>
  <c r="L139" i="2" s="1"/>
  <c r="M139" i="2" s="1"/>
  <c r="K139" i="2"/>
  <c r="J140" i="2"/>
  <c r="K140" i="2"/>
  <c r="L140" i="2"/>
  <c r="M140" i="2" s="1"/>
  <c r="J141" i="2"/>
  <c r="K141" i="2"/>
  <c r="L141" i="2"/>
  <c r="M141" i="2" s="1"/>
  <c r="J142" i="2"/>
  <c r="L142" i="2" s="1"/>
  <c r="M142" i="2" s="1"/>
  <c r="K142" i="2"/>
  <c r="J143" i="2"/>
  <c r="L143" i="2" s="1"/>
  <c r="M143" i="2" s="1"/>
  <c r="K143" i="2"/>
  <c r="J144" i="2"/>
  <c r="K144" i="2"/>
  <c r="L144" i="2"/>
  <c r="M144" i="2" s="1"/>
  <c r="J145" i="2"/>
  <c r="K145" i="2"/>
  <c r="L145" i="2"/>
  <c r="M145" i="2" s="1"/>
  <c r="J146" i="2"/>
  <c r="L146" i="2" s="1"/>
  <c r="M146" i="2" s="1"/>
  <c r="K146" i="2"/>
  <c r="J147" i="2"/>
  <c r="L147" i="2" s="1"/>
  <c r="M147" i="2" s="1"/>
  <c r="K147" i="2"/>
  <c r="J148" i="2"/>
  <c r="K148" i="2"/>
  <c r="L148" i="2"/>
  <c r="M148" i="2" s="1"/>
  <c r="J149" i="2"/>
  <c r="K149" i="2"/>
  <c r="L149" i="2"/>
  <c r="M149" i="2" s="1"/>
  <c r="J150" i="2"/>
  <c r="L150" i="2" s="1"/>
  <c r="M150" i="2" s="1"/>
  <c r="K150" i="2"/>
  <c r="J151" i="2"/>
  <c r="L151" i="2" s="1"/>
  <c r="M151" i="2" s="1"/>
  <c r="K151" i="2"/>
  <c r="J152" i="2"/>
  <c r="K152" i="2"/>
  <c r="L152" i="2"/>
  <c r="M152" i="2" s="1"/>
  <c r="J153" i="2"/>
  <c r="K153" i="2"/>
  <c r="L153" i="2"/>
  <c r="M153" i="2" s="1"/>
  <c r="J154" i="2"/>
  <c r="L154" i="2" s="1"/>
  <c r="M154" i="2" s="1"/>
  <c r="K154" i="2"/>
  <c r="J155" i="2"/>
  <c r="L155" i="2" s="1"/>
  <c r="M155" i="2" s="1"/>
  <c r="K155" i="2"/>
  <c r="J156" i="2"/>
  <c r="K156" i="2"/>
  <c r="L156" i="2"/>
  <c r="M156" i="2" s="1"/>
  <c r="J157" i="2"/>
  <c r="K157" i="2"/>
  <c r="L157" i="2"/>
  <c r="M157" i="2" s="1"/>
  <c r="J158" i="2"/>
  <c r="L158" i="2" s="1"/>
  <c r="M158" i="2" s="1"/>
  <c r="K158" i="2"/>
  <c r="J159" i="2"/>
  <c r="L159" i="2" s="1"/>
  <c r="M159" i="2" s="1"/>
  <c r="K159" i="2"/>
  <c r="J160" i="2"/>
  <c r="K160" i="2"/>
  <c r="L160" i="2"/>
  <c r="M160" i="2" s="1"/>
  <c r="J161" i="2"/>
  <c r="K161" i="2"/>
  <c r="L161" i="2"/>
  <c r="M161" i="2" s="1"/>
  <c r="J162" i="2"/>
  <c r="L162" i="2" s="1"/>
  <c r="M162" i="2" s="1"/>
  <c r="K162" i="2"/>
  <c r="J163" i="2"/>
  <c r="L163" i="2" s="1"/>
  <c r="M163" i="2" s="1"/>
  <c r="K163" i="2"/>
  <c r="J164" i="2"/>
  <c r="K164" i="2"/>
  <c r="L164" i="2"/>
  <c r="M164" i="2" s="1"/>
  <c r="J165" i="2"/>
  <c r="K165" i="2"/>
  <c r="L165" i="2"/>
  <c r="M165" i="2" s="1"/>
  <c r="J166" i="2"/>
  <c r="L166" i="2" s="1"/>
  <c r="M166" i="2" s="1"/>
  <c r="K166" i="2"/>
  <c r="J167" i="2"/>
  <c r="L167" i="2" s="1"/>
  <c r="M167" i="2" s="1"/>
  <c r="K167" i="2"/>
  <c r="J168" i="2"/>
  <c r="K168" i="2"/>
  <c r="L168" i="2"/>
  <c r="M168" i="2" s="1"/>
  <c r="J169" i="2"/>
  <c r="K169" i="2"/>
  <c r="L169" i="2"/>
  <c r="M169" i="2" s="1"/>
  <c r="J170" i="2"/>
  <c r="L170" i="2" s="1"/>
  <c r="M170" i="2" s="1"/>
  <c r="K170" i="2"/>
  <c r="J171" i="2"/>
  <c r="L171" i="2" s="1"/>
  <c r="M171" i="2" s="1"/>
  <c r="K171" i="2"/>
  <c r="J172" i="2"/>
  <c r="K172" i="2"/>
  <c r="L172" i="2"/>
  <c r="M172" i="2" s="1"/>
  <c r="J173" i="2"/>
  <c r="K173" i="2"/>
  <c r="L173" i="2"/>
  <c r="M173" i="2" s="1"/>
  <c r="J174" i="2"/>
  <c r="L174" i="2" s="1"/>
  <c r="M174" i="2" s="1"/>
  <c r="K174" i="2"/>
  <c r="J175" i="2"/>
  <c r="L175" i="2" s="1"/>
  <c r="M175" i="2" s="1"/>
  <c r="K175" i="2"/>
  <c r="J176" i="2"/>
  <c r="K176" i="2"/>
  <c r="L176" i="2"/>
  <c r="M176" i="2" s="1"/>
  <c r="J177" i="2"/>
  <c r="K177" i="2"/>
  <c r="L177" i="2"/>
  <c r="M177" i="2" s="1"/>
  <c r="J178" i="2"/>
  <c r="L178" i="2" s="1"/>
  <c r="M178" i="2" s="1"/>
  <c r="K178" i="2"/>
  <c r="J179" i="2"/>
  <c r="L179" i="2" s="1"/>
  <c r="M179" i="2" s="1"/>
  <c r="K179" i="2"/>
  <c r="J180" i="2"/>
  <c r="K180" i="2"/>
  <c r="L180" i="2"/>
  <c r="M180" i="2" s="1"/>
  <c r="J181" i="2"/>
  <c r="K181" i="2"/>
  <c r="L181" i="2"/>
  <c r="M181" i="2" s="1"/>
  <c r="J182" i="2"/>
  <c r="L182" i="2" s="1"/>
  <c r="M182" i="2" s="1"/>
  <c r="K182" i="2"/>
  <c r="J183" i="2"/>
  <c r="L183" i="2" s="1"/>
  <c r="M183" i="2" s="1"/>
  <c r="K183" i="2"/>
  <c r="J184" i="2"/>
  <c r="K184" i="2"/>
  <c r="L184" i="2"/>
  <c r="M184" i="2" s="1"/>
  <c r="J185" i="2"/>
  <c r="K185" i="2"/>
  <c r="L185" i="2"/>
  <c r="M185" i="2" s="1"/>
  <c r="J186" i="2"/>
  <c r="L186" i="2" s="1"/>
  <c r="M186" i="2" s="1"/>
  <c r="K186" i="2"/>
  <c r="J187" i="2"/>
  <c r="L187" i="2" s="1"/>
  <c r="M187" i="2" s="1"/>
  <c r="K187" i="2"/>
  <c r="J188" i="2"/>
  <c r="K188" i="2"/>
  <c r="L188" i="2"/>
  <c r="M188" i="2" s="1"/>
  <c r="J189" i="2"/>
  <c r="K189" i="2"/>
  <c r="L189" i="2"/>
  <c r="M189" i="2" s="1"/>
  <c r="J190" i="2"/>
  <c r="L190" i="2" s="1"/>
  <c r="M190" i="2" s="1"/>
  <c r="K190" i="2"/>
  <c r="J191" i="2"/>
  <c r="L191" i="2" s="1"/>
  <c r="M191" i="2" s="1"/>
  <c r="K191" i="2"/>
  <c r="J192" i="2"/>
  <c r="K192" i="2"/>
  <c r="L192" i="2"/>
  <c r="M192" i="2" s="1"/>
  <c r="J193" i="2"/>
  <c r="K193" i="2"/>
  <c r="L193" i="2"/>
  <c r="M193" i="2" s="1"/>
  <c r="J194" i="2"/>
  <c r="L194" i="2" s="1"/>
  <c r="M194" i="2" s="1"/>
  <c r="K194" i="2"/>
  <c r="J195" i="2"/>
  <c r="L195" i="2" s="1"/>
  <c r="M195" i="2" s="1"/>
  <c r="K195" i="2"/>
  <c r="J196" i="2"/>
  <c r="K196" i="2"/>
  <c r="L196" i="2"/>
  <c r="M196" i="2" s="1"/>
  <c r="J197" i="2"/>
  <c r="K197" i="2"/>
  <c r="L197" i="2"/>
  <c r="M197" i="2" s="1"/>
  <c r="J198" i="2"/>
  <c r="L198" i="2" s="1"/>
  <c r="M198" i="2" s="1"/>
  <c r="K198" i="2"/>
  <c r="J199" i="2"/>
  <c r="L199" i="2" s="1"/>
  <c r="M199" i="2" s="1"/>
  <c r="K199" i="2"/>
  <c r="J200" i="2"/>
  <c r="K200" i="2"/>
  <c r="L200" i="2"/>
  <c r="M200" i="2" s="1"/>
  <c r="J201" i="2"/>
  <c r="K201" i="2"/>
  <c r="L201" i="2"/>
  <c r="M201" i="2" s="1"/>
  <c r="J202" i="2"/>
  <c r="L202" i="2" s="1"/>
  <c r="M202" i="2" s="1"/>
  <c r="K202" i="2"/>
  <c r="J203" i="2"/>
  <c r="L203" i="2" s="1"/>
  <c r="M203" i="2" s="1"/>
  <c r="K203" i="2"/>
  <c r="J204" i="2"/>
  <c r="K204" i="2"/>
  <c r="L204" i="2"/>
  <c r="M204" i="2" s="1"/>
  <c r="J205" i="2"/>
  <c r="K205" i="2"/>
  <c r="L205" i="2"/>
  <c r="M205" i="2" s="1"/>
  <c r="J206" i="2"/>
  <c r="L206" i="2" s="1"/>
  <c r="M206" i="2" s="1"/>
  <c r="K206" i="2"/>
  <c r="J207" i="2"/>
  <c r="L207" i="2" s="1"/>
  <c r="M207" i="2" s="1"/>
  <c r="K207" i="2"/>
  <c r="J208" i="2"/>
  <c r="K208" i="2"/>
  <c r="L208" i="2"/>
  <c r="M208" i="2" s="1"/>
  <c r="J209" i="2"/>
  <c r="K209" i="2"/>
  <c r="L209" i="2"/>
  <c r="M209" i="2" s="1"/>
  <c r="J210" i="2"/>
  <c r="L210" i="2" s="1"/>
  <c r="M210" i="2" s="1"/>
  <c r="K210" i="2"/>
  <c r="J211" i="2"/>
  <c r="L211" i="2" s="1"/>
  <c r="M211" i="2" s="1"/>
  <c r="K211" i="2"/>
  <c r="J212" i="2"/>
  <c r="K212" i="2"/>
  <c r="L212" i="2"/>
  <c r="M212" i="2" s="1"/>
  <c r="J213" i="2"/>
  <c r="K213" i="2"/>
  <c r="L213" i="2"/>
  <c r="M213" i="2" s="1"/>
  <c r="J214" i="2"/>
  <c r="L214" i="2" s="1"/>
  <c r="M214" i="2" s="1"/>
  <c r="K214" i="2"/>
  <c r="J215" i="2"/>
  <c r="L215" i="2" s="1"/>
  <c r="M215" i="2" s="1"/>
  <c r="K215" i="2"/>
  <c r="J216" i="2"/>
  <c r="K216" i="2"/>
  <c r="L216" i="2"/>
  <c r="M216" i="2" s="1"/>
  <c r="J217" i="2"/>
  <c r="K217" i="2"/>
  <c r="L217" i="2"/>
  <c r="M217" i="2" s="1"/>
  <c r="J218" i="2"/>
  <c r="L218" i="2" s="1"/>
  <c r="M218" i="2" s="1"/>
  <c r="K218" i="2"/>
  <c r="J219" i="2"/>
  <c r="L219" i="2" s="1"/>
  <c r="M219" i="2" s="1"/>
  <c r="K219" i="2"/>
  <c r="J220" i="2"/>
  <c r="K220" i="2"/>
  <c r="L220" i="2"/>
  <c r="M220" i="2" s="1"/>
  <c r="J221" i="2"/>
  <c r="K221" i="2"/>
  <c r="L221" i="2"/>
  <c r="M221" i="2" s="1"/>
  <c r="J222" i="2"/>
  <c r="L222" i="2" s="1"/>
  <c r="M222" i="2" s="1"/>
  <c r="K222" i="2"/>
  <c r="J223" i="2"/>
  <c r="K223" i="2"/>
  <c r="L223" i="2" s="1"/>
  <c r="M223" i="2" s="1"/>
  <c r="J224" i="2"/>
  <c r="K224" i="2"/>
  <c r="L224" i="2"/>
  <c r="M224" i="2" s="1"/>
  <c r="J225" i="2"/>
  <c r="K225" i="2"/>
  <c r="L225" i="2" s="1"/>
  <c r="M225" i="2" s="1"/>
  <c r="J226" i="2"/>
  <c r="L226" i="2" s="1"/>
  <c r="M226" i="2" s="1"/>
  <c r="K226" i="2"/>
  <c r="J227" i="2"/>
  <c r="K227" i="2"/>
  <c r="L227" i="2" s="1"/>
  <c r="M227" i="2" s="1"/>
  <c r="J228" i="2"/>
  <c r="K228" i="2"/>
  <c r="L228" i="2"/>
  <c r="M228" i="2" s="1"/>
  <c r="J229" i="2"/>
  <c r="K229" i="2"/>
  <c r="L229" i="2" s="1"/>
  <c r="M229" i="2" s="1"/>
  <c r="J230" i="2"/>
  <c r="L230" i="2" s="1"/>
  <c r="M230" i="2" s="1"/>
  <c r="K230" i="2"/>
  <c r="J231" i="2"/>
  <c r="K231" i="2"/>
  <c r="L231" i="2" s="1"/>
  <c r="M231" i="2" s="1"/>
  <c r="J232" i="2"/>
  <c r="K232" i="2"/>
  <c r="L232" i="2"/>
  <c r="M232" i="2" s="1"/>
  <c r="J233" i="2"/>
  <c r="K233" i="2"/>
  <c r="L233" i="2" s="1"/>
  <c r="M233" i="2" s="1"/>
  <c r="J234" i="2"/>
  <c r="L234" i="2" s="1"/>
  <c r="M234" i="2" s="1"/>
  <c r="K234" i="2"/>
  <c r="J235" i="2"/>
  <c r="L235" i="2" s="1"/>
  <c r="M235" i="2" s="1"/>
  <c r="K235" i="2"/>
  <c r="J236" i="2"/>
  <c r="L236" i="2" s="1"/>
  <c r="M236" i="2" s="1"/>
  <c r="K236" i="2"/>
  <c r="J237" i="2"/>
  <c r="L237" i="2" s="1"/>
  <c r="M237" i="2" s="1"/>
  <c r="K237" i="2"/>
  <c r="J238" i="2"/>
  <c r="L238" i="2" s="1"/>
  <c r="M238" i="2" s="1"/>
  <c r="K238" i="2"/>
  <c r="J239" i="2"/>
  <c r="L239" i="2" s="1"/>
  <c r="M239" i="2" s="1"/>
  <c r="K239" i="2"/>
  <c r="J240" i="2"/>
  <c r="L240" i="2" s="1"/>
  <c r="M240" i="2" s="1"/>
  <c r="K240" i="2"/>
  <c r="J241" i="2"/>
  <c r="L241" i="2" s="1"/>
  <c r="M241" i="2" s="1"/>
  <c r="K241" i="2"/>
  <c r="J242" i="2"/>
  <c r="L242" i="2" s="1"/>
  <c r="M242" i="2" s="1"/>
  <c r="K242" i="2"/>
  <c r="J243" i="2"/>
  <c r="L243" i="2" s="1"/>
  <c r="M243" i="2" s="1"/>
  <c r="K243" i="2"/>
  <c r="J244" i="2"/>
  <c r="L244" i="2" s="1"/>
  <c r="M244" i="2" s="1"/>
  <c r="K244" i="2"/>
  <c r="J245" i="2"/>
  <c r="L245" i="2" s="1"/>
  <c r="M245" i="2" s="1"/>
  <c r="K245" i="2"/>
  <c r="J246" i="2"/>
  <c r="K246" i="2"/>
  <c r="L246" i="2"/>
  <c r="M246" i="2" s="1"/>
  <c r="J247" i="2"/>
  <c r="L247" i="2" s="1"/>
  <c r="M247" i="2" s="1"/>
  <c r="K247" i="2"/>
  <c r="J248" i="2"/>
  <c r="L248" i="2" s="1"/>
  <c r="M248" i="2" s="1"/>
  <c r="K248" i="2"/>
  <c r="J249" i="2"/>
  <c r="L249" i="2" s="1"/>
  <c r="M249" i="2" s="1"/>
  <c r="K249" i="2"/>
  <c r="J250" i="2"/>
  <c r="K250" i="2"/>
  <c r="L250" i="2"/>
  <c r="M250" i="2" s="1"/>
  <c r="J251" i="2"/>
  <c r="K251" i="2"/>
  <c r="L251" i="2"/>
  <c r="M251" i="2" s="1"/>
  <c r="J252" i="2"/>
  <c r="L252" i="2" s="1"/>
  <c r="M252" i="2" s="1"/>
  <c r="K252" i="2"/>
  <c r="J253" i="2"/>
  <c r="L253" i="2" s="1"/>
  <c r="M253" i="2" s="1"/>
  <c r="K253" i="2"/>
  <c r="J254" i="2"/>
  <c r="K254" i="2"/>
  <c r="L254" i="2"/>
  <c r="M254" i="2" s="1"/>
  <c r="J255" i="2"/>
  <c r="K255" i="2"/>
  <c r="L255" i="2"/>
  <c r="M255" i="2" s="1"/>
  <c r="J256" i="2"/>
  <c r="L256" i="2" s="1"/>
  <c r="M256" i="2" s="1"/>
  <c r="K256" i="2"/>
  <c r="J257" i="2"/>
  <c r="L257" i="2" s="1"/>
  <c r="M257" i="2" s="1"/>
  <c r="K257" i="2"/>
  <c r="J258" i="2"/>
  <c r="K258" i="2"/>
  <c r="L258" i="2"/>
  <c r="M258" i="2" s="1"/>
  <c r="J259" i="2"/>
  <c r="K259" i="2"/>
  <c r="L259" i="2"/>
  <c r="M259" i="2" s="1"/>
  <c r="J260" i="2"/>
  <c r="L260" i="2" s="1"/>
  <c r="M260" i="2" s="1"/>
  <c r="K260" i="2"/>
  <c r="J261" i="2"/>
  <c r="L261" i="2" s="1"/>
  <c r="M261" i="2" s="1"/>
  <c r="K261" i="2"/>
  <c r="J262" i="2"/>
  <c r="K262" i="2"/>
  <c r="L262" i="2"/>
  <c r="M262" i="2" s="1"/>
  <c r="J263" i="2"/>
  <c r="K263" i="2"/>
  <c r="L263" i="2"/>
  <c r="M263" i="2" s="1"/>
  <c r="J264" i="2"/>
  <c r="L264" i="2" s="1"/>
  <c r="M264" i="2" s="1"/>
  <c r="K264" i="2"/>
  <c r="J265" i="2"/>
  <c r="L265" i="2" s="1"/>
  <c r="M265" i="2" s="1"/>
  <c r="K265" i="2"/>
  <c r="J266" i="2"/>
  <c r="K266" i="2"/>
  <c r="L266" i="2"/>
  <c r="M266" i="2" s="1"/>
  <c r="J267" i="2"/>
  <c r="K267" i="2"/>
  <c r="L267" i="2"/>
  <c r="M267" i="2" s="1"/>
  <c r="J268" i="2"/>
  <c r="L268" i="2" s="1"/>
  <c r="M268" i="2" s="1"/>
  <c r="K268" i="2"/>
  <c r="J269" i="2"/>
  <c r="L269" i="2" s="1"/>
  <c r="M269" i="2" s="1"/>
  <c r="K269" i="2"/>
  <c r="J270" i="2"/>
  <c r="K270" i="2"/>
  <c r="L270" i="2"/>
  <c r="M270" i="2" s="1"/>
  <c r="J271" i="2"/>
  <c r="K271" i="2"/>
  <c r="L271" i="2"/>
  <c r="M271" i="2" s="1"/>
  <c r="J272" i="2"/>
  <c r="L272" i="2" s="1"/>
  <c r="M272" i="2" s="1"/>
  <c r="K272" i="2"/>
  <c r="J273" i="2"/>
  <c r="L273" i="2" s="1"/>
  <c r="M273" i="2" s="1"/>
  <c r="K273" i="2"/>
  <c r="J274" i="2"/>
  <c r="K274" i="2"/>
  <c r="L274" i="2"/>
  <c r="M274" i="2" s="1"/>
  <c r="J275" i="2"/>
  <c r="K275" i="2"/>
  <c r="L275" i="2"/>
  <c r="M275" i="2" s="1"/>
  <c r="J276" i="2"/>
  <c r="L276" i="2" s="1"/>
  <c r="M276" i="2" s="1"/>
  <c r="K276" i="2"/>
  <c r="J277" i="2"/>
  <c r="L277" i="2" s="1"/>
  <c r="M277" i="2" s="1"/>
  <c r="K277" i="2"/>
  <c r="J278" i="2"/>
  <c r="K278" i="2"/>
  <c r="L278" i="2"/>
  <c r="M278" i="2" s="1"/>
  <c r="J279" i="2"/>
  <c r="K279" i="2"/>
  <c r="L279" i="2"/>
  <c r="M279" i="2" s="1"/>
  <c r="J280" i="2"/>
  <c r="L280" i="2" s="1"/>
  <c r="M280" i="2" s="1"/>
  <c r="K280" i="2"/>
  <c r="J281" i="2"/>
  <c r="L281" i="2" s="1"/>
  <c r="M281" i="2" s="1"/>
  <c r="K281" i="2"/>
  <c r="J282" i="2"/>
  <c r="K282" i="2"/>
  <c r="L282" i="2"/>
  <c r="M282" i="2" s="1"/>
  <c r="J283" i="2"/>
  <c r="K283" i="2"/>
  <c r="L283" i="2"/>
  <c r="M283" i="2" s="1"/>
  <c r="K3" i="2"/>
  <c r="J3" i="2"/>
  <c r="H2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3" i="2"/>
  <c r="L87" i="2" l="1"/>
  <c r="M87" i="2" s="1"/>
  <c r="L83" i="2"/>
  <c r="M83" i="2" s="1"/>
  <c r="L79" i="2"/>
  <c r="M79" i="2" s="1"/>
  <c r="L85" i="2"/>
  <c r="M85" i="2" s="1"/>
  <c r="L81" i="2"/>
  <c r="M81" i="2" s="1"/>
  <c r="L77" i="2"/>
  <c r="M77" i="2" s="1"/>
  <c r="O13" i="1"/>
  <c r="O9" i="1"/>
  <c r="F284" i="2"/>
  <c r="I200" i="2"/>
  <c r="I216" i="2"/>
  <c r="I164" i="2"/>
  <c r="I226" i="2"/>
  <c r="I145" i="2"/>
  <c r="I106" i="2"/>
  <c r="I84" i="2"/>
  <c r="I129" i="2"/>
  <c r="I18" i="2"/>
  <c r="I120" i="2"/>
  <c r="I123" i="2"/>
  <c r="I151" i="2"/>
  <c r="I38" i="2"/>
  <c r="I13" i="2"/>
  <c r="I108" i="2"/>
  <c r="I217" i="2"/>
  <c r="I110" i="2"/>
  <c r="I63" i="2"/>
  <c r="I148" i="2"/>
  <c r="I20" i="2"/>
  <c r="I227" i="2"/>
  <c r="I228" i="2"/>
  <c r="I66" i="2"/>
  <c r="I229" i="2"/>
  <c r="I8" i="2"/>
  <c r="I230" i="2"/>
  <c r="I196" i="2"/>
  <c r="I231" i="2"/>
  <c r="I232" i="2"/>
  <c r="I133" i="2"/>
  <c r="I70" i="2"/>
  <c r="I87" i="2"/>
  <c r="I90" i="2"/>
  <c r="I233" i="2"/>
  <c r="I165" i="2"/>
  <c r="I71" i="2"/>
  <c r="I6" i="2"/>
  <c r="I234" i="2"/>
  <c r="I235" i="2"/>
  <c r="I92" i="2"/>
  <c r="I141" i="2"/>
  <c r="I42" i="2"/>
  <c r="I43" i="2"/>
  <c r="I33" i="2"/>
  <c r="I102" i="2"/>
  <c r="I236" i="2"/>
  <c r="I58" i="2"/>
  <c r="I237" i="2"/>
  <c r="I161" i="2"/>
  <c r="I127" i="2"/>
  <c r="I238" i="2"/>
  <c r="I94" i="2"/>
  <c r="I239" i="2"/>
  <c r="I124" i="2"/>
  <c r="I240" i="2"/>
  <c r="I158" i="2"/>
  <c r="I47" i="2"/>
  <c r="I27" i="2"/>
  <c r="I171" i="2"/>
  <c r="I60" i="2"/>
  <c r="I16" i="2"/>
  <c r="I25" i="2"/>
  <c r="I68" i="2"/>
  <c r="I241" i="2"/>
  <c r="I242" i="2"/>
  <c r="I17" i="2"/>
  <c r="I111" i="2"/>
  <c r="I126" i="2"/>
  <c r="I23" i="2"/>
  <c r="I150" i="2"/>
  <c r="I135" i="2"/>
  <c r="I243" i="2"/>
  <c r="I223" i="2"/>
  <c r="I51" i="2"/>
  <c r="I244" i="2"/>
  <c r="I22" i="2"/>
  <c r="I245" i="2"/>
  <c r="I88" i="2"/>
  <c r="I39" i="2"/>
  <c r="I246" i="2"/>
  <c r="I76" i="2"/>
  <c r="I247" i="2"/>
  <c r="I73" i="2"/>
  <c r="I147" i="2"/>
  <c r="I85" i="2"/>
  <c r="I210" i="2"/>
  <c r="I154" i="2"/>
  <c r="I248" i="2"/>
  <c r="I91" i="2"/>
  <c r="I5" i="2"/>
  <c r="I201" i="2"/>
  <c r="I189" i="2"/>
  <c r="I249" i="2"/>
  <c r="I56" i="2"/>
  <c r="I114" i="2"/>
  <c r="I81" i="2"/>
  <c r="I250" i="2"/>
  <c r="I52" i="2"/>
  <c r="I176" i="2"/>
  <c r="I251" i="2"/>
  <c r="I155" i="2"/>
  <c r="I252" i="2"/>
  <c r="I89" i="2"/>
  <c r="I183" i="2"/>
  <c r="I57" i="2"/>
  <c r="I205" i="2"/>
  <c r="I46" i="2"/>
  <c r="I62" i="2"/>
  <c r="I253" i="2"/>
  <c r="I14" i="2"/>
  <c r="I54" i="2"/>
  <c r="I140" i="2"/>
  <c r="I55" i="2"/>
  <c r="I180" i="2"/>
  <c r="I254" i="2"/>
  <c r="I65" i="2"/>
  <c r="I139" i="2"/>
  <c r="I61" i="2"/>
  <c r="I172" i="2"/>
  <c r="I255" i="2"/>
  <c r="I192" i="2"/>
  <c r="I131" i="2"/>
  <c r="I207" i="2"/>
  <c r="I96" i="2"/>
  <c r="I152" i="2"/>
  <c r="I256" i="2"/>
  <c r="I257" i="2"/>
  <c r="I206" i="2"/>
  <c r="I11" i="2"/>
  <c r="I37" i="2"/>
  <c r="I160" i="2"/>
  <c r="I258" i="2"/>
  <c r="I259" i="2"/>
  <c r="I26" i="2"/>
  <c r="I260" i="2"/>
  <c r="I170" i="2"/>
  <c r="I78" i="2"/>
  <c r="I215" i="2"/>
  <c r="I157" i="2"/>
  <c r="I69" i="2"/>
  <c r="I156" i="2"/>
  <c r="I53" i="2"/>
  <c r="I166" i="2"/>
  <c r="I261" i="2"/>
  <c r="I212" i="2"/>
  <c r="I44" i="2"/>
  <c r="I103" i="2"/>
  <c r="I214" i="2"/>
  <c r="I262" i="2"/>
  <c r="I168" i="2"/>
  <c r="I45" i="2"/>
  <c r="I197" i="2"/>
  <c r="I137" i="2"/>
  <c r="I19" i="2"/>
  <c r="I198" i="2"/>
  <c r="I263" i="2"/>
  <c r="I119" i="2"/>
  <c r="I264" i="2"/>
  <c r="I15" i="2"/>
  <c r="I99" i="2"/>
  <c r="I173" i="2"/>
  <c r="I104" i="2"/>
  <c r="I64" i="2"/>
  <c r="I167" i="2"/>
  <c r="I24" i="2"/>
  <c r="I35" i="2"/>
  <c r="I179" i="2"/>
  <c r="I265" i="2"/>
  <c r="I121" i="2"/>
  <c r="I174" i="2"/>
  <c r="I204" i="2"/>
  <c r="I266" i="2"/>
  <c r="I32" i="2"/>
  <c r="I267" i="2"/>
  <c r="I80" i="2"/>
  <c r="I136" i="2"/>
  <c r="I95" i="2"/>
  <c r="I143" i="2"/>
  <c r="I48" i="2"/>
  <c r="I219" i="2"/>
  <c r="I9" i="2"/>
  <c r="I268" i="2"/>
  <c r="I269" i="2"/>
  <c r="I109" i="2"/>
  <c r="I130" i="2"/>
  <c r="I218" i="2"/>
  <c r="I75" i="2"/>
  <c r="I101" i="2"/>
  <c r="I67" i="2"/>
  <c r="I107" i="2"/>
  <c r="I221" i="2"/>
  <c r="I270" i="2"/>
  <c r="I28" i="2"/>
  <c r="I209" i="2"/>
  <c r="I271" i="2"/>
  <c r="I41" i="2"/>
  <c r="I272" i="2"/>
  <c r="I144" i="2"/>
  <c r="I105" i="2"/>
  <c r="I117" i="2"/>
  <c r="I273" i="2"/>
  <c r="I72" i="2"/>
  <c r="I31" i="2"/>
  <c r="I34" i="2"/>
  <c r="I163" i="2"/>
  <c r="I162" i="2"/>
  <c r="I274" i="2"/>
  <c r="I185" i="2"/>
  <c r="I49" i="2"/>
  <c r="I275" i="2"/>
  <c r="I276" i="2"/>
  <c r="I195" i="2"/>
  <c r="I202" i="2"/>
  <c r="I98" i="2"/>
  <c r="I115" i="2"/>
  <c r="I203" i="2"/>
  <c r="I36" i="2"/>
  <c r="I79" i="2"/>
  <c r="I193" i="2"/>
  <c r="I132" i="2"/>
  <c r="I169" i="2"/>
  <c r="I93" i="2"/>
  <c r="I277" i="2"/>
  <c r="I211" i="2"/>
  <c r="I225" i="2"/>
  <c r="I125" i="2"/>
  <c r="I142" i="2"/>
  <c r="I50" i="2"/>
  <c r="I4" i="2"/>
  <c r="I86" i="2"/>
  <c r="I97" i="2"/>
  <c r="I83" i="2"/>
  <c r="I191" i="2"/>
  <c r="I175" i="2"/>
  <c r="I188" i="2"/>
  <c r="I186" i="2"/>
  <c r="I112" i="2"/>
  <c r="I278" i="2"/>
  <c r="I190" i="2"/>
  <c r="I184" i="2"/>
  <c r="I213" i="2"/>
  <c r="I159" i="2"/>
  <c r="I279" i="2"/>
  <c r="I224" i="2"/>
  <c r="I153" i="2"/>
  <c r="I280" i="2"/>
  <c r="I181" i="2"/>
  <c r="I100" i="2"/>
  <c r="I77" i="2"/>
  <c r="I281" i="2"/>
  <c r="I146" i="2"/>
  <c r="I282" i="2"/>
  <c r="I177" i="2"/>
  <c r="I12" i="2"/>
  <c r="I208" i="2"/>
  <c r="I134" i="2"/>
  <c r="I82" i="2"/>
  <c r="I116" i="2"/>
  <c r="I3" i="2"/>
  <c r="I178" i="2"/>
  <c r="I128" i="2"/>
  <c r="I10" i="2"/>
  <c r="I149" i="2"/>
  <c r="I59" i="2"/>
  <c r="I194" i="2"/>
  <c r="I182" i="2"/>
  <c r="I113" i="2"/>
  <c r="I220" i="2"/>
  <c r="I118" i="2"/>
  <c r="I187" i="2"/>
  <c r="I40" i="2"/>
  <c r="I122" i="2"/>
  <c r="I283" i="2"/>
  <c r="I7" i="2"/>
  <c r="I74" i="2"/>
  <c r="I199" i="2"/>
  <c r="I138" i="2"/>
  <c r="I30" i="2"/>
  <c r="I29" i="2"/>
  <c r="I21" i="2"/>
  <c r="B222" i="2"/>
  <c r="I222" i="2" s="1"/>
  <c r="L3" i="2" l="1"/>
  <c r="M3" i="2" s="1"/>
  <c r="E22" i="1" l="1"/>
  <c r="P24" i="1"/>
  <c r="P23" i="1"/>
  <c r="P22" i="1"/>
  <c r="P18" i="1"/>
  <c r="P19" i="1"/>
  <c r="P17" i="1"/>
  <c r="F22" i="1" l="1"/>
  <c r="G22" i="1"/>
  <c r="H22" i="1"/>
  <c r="I22" i="1"/>
  <c r="J22" i="1"/>
  <c r="K22" i="1"/>
  <c r="L22" i="1"/>
  <c r="M22" i="1"/>
  <c r="N22" i="1"/>
  <c r="O22" i="1"/>
  <c r="F23" i="1"/>
  <c r="G23" i="1"/>
  <c r="H23" i="1"/>
  <c r="I23" i="1"/>
  <c r="J23" i="1"/>
  <c r="K23" i="1"/>
  <c r="L23" i="1"/>
  <c r="M23" i="1"/>
  <c r="N23" i="1"/>
  <c r="O23" i="1"/>
  <c r="F24" i="1"/>
  <c r="G24" i="1"/>
  <c r="H24" i="1"/>
  <c r="I24" i="1"/>
  <c r="J24" i="1"/>
  <c r="K24" i="1"/>
  <c r="L24" i="1"/>
  <c r="M24" i="1"/>
  <c r="N24" i="1"/>
  <c r="O24" i="1"/>
  <c r="E24" i="1"/>
  <c r="E23" i="1"/>
  <c r="P10" i="1"/>
  <c r="P14" i="1"/>
  <c r="O14" i="1"/>
  <c r="E14" i="1"/>
  <c r="P13" i="1"/>
  <c r="P12" i="1"/>
  <c r="P9" i="1"/>
  <c r="P8" i="1"/>
  <c r="P6" i="1"/>
  <c r="P4" i="1"/>
  <c r="F13" i="1" l="1"/>
  <c r="G13" i="1"/>
  <c r="H13" i="1"/>
  <c r="I13" i="1"/>
  <c r="J13" i="1"/>
  <c r="K13" i="1"/>
  <c r="L13" i="1"/>
  <c r="M13" i="1"/>
  <c r="N13" i="1"/>
  <c r="E13" i="1"/>
  <c r="O12" i="1"/>
  <c r="F12" i="1"/>
  <c r="G12" i="1"/>
  <c r="H12" i="1"/>
  <c r="I12" i="1"/>
  <c r="J12" i="1"/>
  <c r="K12" i="1"/>
  <c r="L12" i="1"/>
  <c r="M12" i="1"/>
  <c r="N12" i="1"/>
  <c r="E12" i="1"/>
  <c r="F17" i="1"/>
  <c r="G17" i="1"/>
  <c r="H17" i="1"/>
  <c r="I17" i="1"/>
  <c r="J17" i="1"/>
  <c r="K17" i="1"/>
  <c r="L17" i="1"/>
  <c r="M17" i="1"/>
  <c r="N17" i="1"/>
  <c r="O17" i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O19" i="1"/>
  <c r="E18" i="1"/>
  <c r="E19" i="1"/>
  <c r="E17" i="1"/>
  <c r="F14" i="1" l="1"/>
  <c r="G14" i="1"/>
  <c r="H14" i="1"/>
  <c r="I14" i="1"/>
  <c r="J14" i="1"/>
  <c r="K14" i="1"/>
  <c r="L14" i="1"/>
  <c r="M14" i="1"/>
  <c r="N14" i="1"/>
  <c r="F9" i="1"/>
  <c r="F10" i="1" s="1"/>
  <c r="G9" i="1"/>
  <c r="H9" i="1"/>
  <c r="I9" i="1"/>
  <c r="I10" i="1" s="1"/>
  <c r="J9" i="1"/>
  <c r="J10" i="1" s="1"/>
  <c r="K9" i="1"/>
  <c r="L9" i="1"/>
  <c r="M9" i="1"/>
  <c r="M10" i="1" s="1"/>
  <c r="N9" i="1"/>
  <c r="N10" i="1" s="1"/>
  <c r="E9" i="1"/>
  <c r="H10" i="1"/>
  <c r="L10" i="1"/>
  <c r="E10" i="1"/>
  <c r="F8" i="1"/>
  <c r="O8" i="1"/>
  <c r="E8" i="1"/>
  <c r="F6" i="1"/>
  <c r="O6" i="1"/>
  <c r="E6" i="1"/>
  <c r="G5" i="1"/>
  <c r="H5" i="1" s="1"/>
  <c r="I5" i="1" s="1"/>
  <c r="J5" i="1" s="1"/>
  <c r="K5" i="1" s="1"/>
  <c r="L5" i="1" s="1"/>
  <c r="M5" i="1" s="1"/>
  <c r="N5" i="1" s="1"/>
  <c r="N6" i="1" s="1"/>
  <c r="N8" i="1" s="1"/>
  <c r="F5" i="1"/>
  <c r="E5" i="1"/>
  <c r="F4" i="1"/>
  <c r="G4" i="1"/>
  <c r="H4" i="1"/>
  <c r="I4" i="1"/>
  <c r="J4" i="1" s="1"/>
  <c r="K4" i="1" s="1"/>
  <c r="L4" i="1" s="1"/>
  <c r="M4" i="1" s="1"/>
  <c r="N4" i="1" s="1"/>
  <c r="O4" i="1" s="1"/>
  <c r="E4" i="1"/>
  <c r="O10" i="1" l="1"/>
  <c r="K10" i="1"/>
  <c r="G10" i="1"/>
  <c r="K6" i="1"/>
  <c r="K8" i="1" s="1"/>
  <c r="J6" i="1"/>
  <c r="J8" i="1" s="1"/>
  <c r="G6" i="1"/>
  <c r="G8" i="1" s="1"/>
  <c r="M6" i="1"/>
  <c r="M8" i="1" s="1"/>
  <c r="I6" i="1"/>
  <c r="I8" i="1" s="1"/>
  <c r="L6" i="1"/>
  <c r="L8" i="1" s="1"/>
  <c r="H6" i="1"/>
  <c r="H8" i="1" s="1"/>
</calcChain>
</file>

<file path=xl/sharedStrings.xml><?xml version="1.0" encoding="utf-8"?>
<sst xmlns="http://schemas.openxmlformats.org/spreadsheetml/2006/main" count="624" uniqueCount="367">
  <si>
    <t>Poursuite de scolarité</t>
  </si>
  <si>
    <t>Coût d'investissement cumulé</t>
  </si>
  <si>
    <t>Coût de fonctionnement collectivité</t>
  </si>
  <si>
    <t>+6% par an selon historique démographique</t>
  </si>
  <si>
    <t>un dizième par an sur 10 ans</t>
  </si>
  <si>
    <t>Solde</t>
  </si>
  <si>
    <t>Coût d'investissement de l'année</t>
  </si>
  <si>
    <t>Surcoût de l'accueil des enfants genevois dans les établissements français</t>
  </si>
  <si>
    <t>Classes supplémentaires en France</t>
  </si>
  <si>
    <t>Coût de fonctionnement édu. Nat.</t>
  </si>
  <si>
    <t>Coûts publics supplémentaires</t>
  </si>
  <si>
    <t>600'000 euros par classe (incl. équipements annexes)</t>
  </si>
  <si>
    <t>26 élèves par classes</t>
  </si>
  <si>
    <t>Nombre d'élèves hors canton</t>
  </si>
  <si>
    <t>Hypothèse</t>
  </si>
  <si>
    <t>en Keuros</t>
  </si>
  <si>
    <t>1000 euros par enfant (salles, périscolaire, restoration scolaire)</t>
  </si>
  <si>
    <t># Elèves refusés à Genève</t>
  </si>
  <si>
    <t>Communes - primaire</t>
  </si>
  <si>
    <t>Département - Collèges</t>
  </si>
  <si>
    <t>Région - Lycées</t>
  </si>
  <si>
    <t>Effectifs élève et coûts en K euros</t>
  </si>
  <si>
    <t>5600 euros / élève (source : budget 2017)</t>
  </si>
  <si>
    <t>en K euros</t>
  </si>
  <si>
    <t>TOTAL</t>
  </si>
  <si>
    <t>Coûts de fonctionnement par collectivité</t>
  </si>
  <si>
    <t>Coûts d'investissement par collectivité</t>
  </si>
  <si>
    <t>Suisses et doubles nationaux</t>
  </si>
  <si>
    <t>Annecy</t>
  </si>
  <si>
    <t>CA d'Annecy</t>
  </si>
  <si>
    <t>1 878</t>
  </si>
  <si>
    <t>Abondance</t>
  </si>
  <si>
    <t>CC de la Vallée d'Abondance</t>
  </si>
  <si>
    <t>Alby-sur-Chéran</t>
  </si>
  <si>
    <t>CC du Pays d'Alby</t>
  </si>
  <si>
    <t>Alex</t>
  </si>
  <si>
    <t>CC des Vallées de Thônes</t>
  </si>
  <si>
    <t>Allèves</t>
  </si>
  <si>
    <t>Allinges</t>
  </si>
  <si>
    <t>CC des Collines du Léman</t>
  </si>
  <si>
    <t>Allonzier-la-Caille</t>
  </si>
  <si>
    <t>CC de Cruseilles</t>
  </si>
  <si>
    <t>Amancy</t>
  </si>
  <si>
    <t>CC du Pays Rochois</t>
  </si>
  <si>
    <t>Ambilly</t>
  </si>
  <si>
    <t>CA Annemasse - Les Voirons - Agglomération</t>
  </si>
  <si>
    <t>4 907</t>
  </si>
  <si>
    <t>Andilly</t>
  </si>
  <si>
    <t>Annemasse</t>
  </si>
  <si>
    <t>7 019</t>
  </si>
  <si>
    <t>Anthy-sur-Léman</t>
  </si>
  <si>
    <t>CC du Bas-Chablais</t>
  </si>
  <si>
    <t>Arâches-la-Frasse</t>
  </si>
  <si>
    <t>CC Cluses-Arve et Montagnes</t>
  </si>
  <si>
    <t>Arbusigny</t>
  </si>
  <si>
    <t>CC Arve et Salève</t>
  </si>
  <si>
    <t>Archamps</t>
  </si>
  <si>
    <t>CC du Genevois</t>
  </si>
  <si>
    <t>Arenthon</t>
  </si>
  <si>
    <t>Argonay</t>
  </si>
  <si>
    <t>Armoy</t>
  </si>
  <si>
    <t>Arthaz-Pont-Notre-Dame</t>
  </si>
  <si>
    <t>Ayse</t>
  </si>
  <si>
    <t>CC Faucigny-Glières</t>
  </si>
  <si>
    <t>Ballaison</t>
  </si>
  <si>
    <t>La Balme-de-Sillingy</t>
  </si>
  <si>
    <t>CC de Fier et Usses</t>
  </si>
  <si>
    <t>La Balme-de-Thuy</t>
  </si>
  <si>
    <t>Bassy</t>
  </si>
  <si>
    <t>CC du Pays de Seyssel</t>
  </si>
  <si>
    <t>La Baume</t>
  </si>
  <si>
    <t>CC de la Vallée d'Aulps</t>
  </si>
  <si>
    <t>Beaumont</t>
  </si>
  <si>
    <t>Bellevaux</t>
  </si>
  <si>
    <t>Bernex</t>
  </si>
  <si>
    <t>CC du Pays d'Evian</t>
  </si>
  <si>
    <t>Le Biot</t>
  </si>
  <si>
    <t>Bloye</t>
  </si>
  <si>
    <t>CC du Canton de Rumilly</t>
  </si>
  <si>
    <t>Bluffy</t>
  </si>
  <si>
    <t>CC de la Tournette</t>
  </si>
  <si>
    <t>Boëge</t>
  </si>
  <si>
    <t>CC de la Vallée Verte</t>
  </si>
  <si>
    <t>Bogève</t>
  </si>
  <si>
    <t>Bonne</t>
  </si>
  <si>
    <t>Bonnevaux</t>
  </si>
  <si>
    <t>Bonneville</t>
  </si>
  <si>
    <t>Bons-en-Chablais</t>
  </si>
  <si>
    <t>Bossey</t>
  </si>
  <si>
    <t>Le Bouchet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</si>
  <si>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</si>
  <si>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</si>
  <si>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</si>
  <si>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</si>
  <si>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</si>
  <si>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</si>
  <si>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</si>
  <si>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</si>
  <si>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</si>
  <si>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</si>
  <si>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CC de la Vallée de Chamonix-Mont-Blanc</t>
  </si>
  <si>
    <t>Champanges</t>
  </si>
  <si>
    <t>Chapeiry</t>
  </si>
  <si>
    <t>La Chapelle-d'Abondance</t>
  </si>
  <si>
    <t>La Chapelle-Rambaud</t>
  </si>
  <si>
    <t>La Chapelle-Saint-Maurice</t>
  </si>
  <si>
    <t>CC de la Rive Gauche du Lac d'Annecy</t>
  </si>
  <si>
    <t>Charvonnex</t>
  </si>
  <si>
    <t>CC du Pays de Fillière</t>
  </si>
  <si>
    <t>Châtel</t>
  </si>
  <si>
    <t>Châtillon-sur-Cluses</t>
  </si>
  <si>
    <t>CC des Montagnes du Giffre</t>
  </si>
  <si>
    <t>Chaumont</t>
  </si>
  <si>
    <t>CC du Val des Usses</t>
  </si>
  <si>
    <t>Chavannaz</t>
  </si>
  <si>
    <t>Chavanod</t>
  </si>
  <si>
    <t>Chêne-en-Semine</t>
  </si>
  <si>
    <t>CC de la Semine</t>
  </si>
  <si>
    <t>Chênex</t>
  </si>
  <si>
    <t>Chens-sur-Léman</t>
  </si>
  <si>
    <t>Chessenaz</t>
  </si>
  <si>
    <t>Chevaline</t>
  </si>
  <si>
    <t>CC des Sources du Lac d'Annecy</t>
  </si>
  <si>
    <t>Chevenoz</t>
  </si>
  <si>
    <t>Chevrier</t>
  </si>
  <si>
    <t>Chilly</t>
  </si>
  <si>
    <t>Choisy</t>
  </si>
  <si>
    <t>Clarafond-Arcine</t>
  </si>
  <si>
    <t>Les Clefs</t>
  </si>
  <si>
    <t>Clermont</t>
  </si>
  <si>
    <t>La Clusaz</t>
  </si>
  <si>
    <t>Cluses</t>
  </si>
  <si>
    <t>1 674</t>
  </si>
  <si>
    <t>Collonges-sous-Salève</t>
  </si>
  <si>
    <t>Combloux</t>
  </si>
  <si>
    <t>CC Pays du Mont-Blanc</t>
  </si>
  <si>
    <t>Contamine-Sarzin</t>
  </si>
  <si>
    <t>Les Contamines-Montjoie</t>
  </si>
  <si>
    <t>Contamine-sur-Arve</t>
  </si>
  <si>
    <t>Copponex</t>
  </si>
  <si>
    <t>Cordon</t>
  </si>
  <si>
    <t>Cornier</t>
  </si>
  <si>
    <t>La Côte-d'Arbroz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</si>
  <si>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</si>
  <si>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</si>
  <si>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</si>
  <si>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</si>
  <si>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</si>
  <si>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</si>
  <si>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</si>
  <si>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</si>
  <si>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</si>
  <si>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</si>
  <si>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</si>
  <si>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</si>
  <si>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</si>
  <si>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Droisy</t>
  </si>
  <si>
    <t>Duingt</t>
  </si>
  <si>
    <t>Éloise</t>
  </si>
  <si>
    <t>Entremont</t>
  </si>
  <si>
    <t>Entrevernes</t>
  </si>
  <si>
    <t>Épagny-Metz-Tessy</t>
  </si>
  <si>
    <t>?????</t>
  </si>
  <si>
    <t>Essert-Romand</t>
  </si>
  <si>
    <t>Etaux</t>
  </si>
  <si>
    <t>Étercy</t>
  </si>
  <si>
    <t>Étrembières</t>
  </si>
  <si>
    <t>Évian-les-Bains</t>
  </si>
  <si>
    <t>2 056</t>
  </si>
  <si>
    <t>Excenevex</t>
  </si>
  <si>
    <t>Faucigny</t>
  </si>
  <si>
    <t>CC des Quatre Rivières</t>
  </si>
  <si>
    <t>Faverges-Seythenex</t>
  </si>
  <si>
    <t>Feigères</t>
  </si>
  <si>
    <t>Fessy</t>
  </si>
  <si>
    <t>Féternes</t>
  </si>
  <si>
    <t>Fillinges</t>
  </si>
  <si>
    <t>Fillières</t>
  </si>
  <si>
    <t>La Forclaz</t>
  </si>
  <si>
    <t>Franclens</t>
  </si>
  <si>
    <t>Frangy</t>
  </si>
  <si>
    <t>Gaillard</t>
  </si>
  <si>
    <t>2 883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</si>
  <si>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</si>
  <si>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</si>
  <si>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</si>
  <si>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</si>
  <si>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</si>
  <si>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</si>
  <si>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</si>
  <si>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</si>
  <si>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</si>
  <si>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</si>
  <si>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</si>
  <si>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Juvigny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</si>
  <si>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</si>
  <si>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</si>
  <si>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</si>
  <si>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</si>
  <si>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</si>
  <si>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</si>
  <si>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</si>
  <si>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</si>
  <si>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</si>
  <si>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</si>
  <si>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</si>
  <si>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</si>
  <si>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</si>
  <si>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</si>
  <si>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</si>
  <si>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</si>
  <si>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</si>
  <si>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</si>
  <si>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</si>
  <si>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</si>
  <si>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Marlioz</t>
  </si>
  <si>
    <t>Marnaz</t>
  </si>
  <si>
    <t>Massingy</t>
  </si>
  <si>
    <t>Massongy</t>
  </si>
  <si>
    <t>Maxilly-sur-Léman</t>
  </si>
  <si>
    <t>Megève</t>
  </si>
  <si>
    <t>Mégevette</t>
  </si>
  <si>
    <t>Meillerie</t>
  </si>
  <si>
    <t>Menthonnex-en-Bornes</t>
  </si>
  <si>
    <t>Menthonnex-sous-Clermont</t>
  </si>
  <si>
    <t>Menthon-Saint-Bernard</t>
  </si>
  <si>
    <t>Mésigny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</si>
  <si>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</si>
  <si>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</si>
  <si>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</si>
  <si>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</si>
  <si>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</si>
  <si>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</si>
  <si>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</si>
  <si>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</si>
  <si>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</si>
  <si>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</si>
  <si>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</si>
  <si>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</si>
  <si>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</si>
  <si>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</si>
  <si>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</si>
  <si>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</si>
  <si>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</si>
  <si>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</si>
  <si>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</si>
  <si>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</si>
  <si>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</si>
  <si>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</si>
  <si>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</si>
  <si>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Passy</t>
  </si>
  <si>
    <t>Peillonnex</t>
  </si>
  <si>
    <t>Perrignier</t>
  </si>
  <si>
    <t>Pers-Jussy</t>
  </si>
  <si>
    <t>Le Petit-Bornand-les-Glières</t>
  </si>
  <si>
    <t>Poisy</t>
  </si>
  <si>
    <t>Praz-sur-Arly</t>
  </si>
  <si>
    <t>Présilly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</si>
  <si>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</si>
  <si>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</si>
  <si>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</si>
  <si>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</si>
  <si>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</si>
  <si>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</si>
  <si>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</si>
  <si>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Rumilly</t>
  </si>
  <si>
    <t>Saint-André-de-Boëge</t>
  </si>
  <si>
    <t>Saint-Blaise</t>
  </si>
  <si>
    <t>Saint-Cergues</t>
  </si>
  <si>
    <t>Saint-Eusèbe</t>
  </si>
  <si>
    <t>Saint-Eustache</t>
  </si>
  <si>
    <t>Saint-Félix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</si>
  <si>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</si>
  <si>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</si>
  <si>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</si>
  <si>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</si>
  <si>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</si>
  <si>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</si>
  <si>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</si>
  <si>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</si>
  <si>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</si>
  <si>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</si>
  <si>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1 251</t>
  </si>
  <si>
    <t>Saint-Laurent</t>
  </si>
  <si>
    <t>Saint-Paul-en-Chablais</t>
  </si>
  <si>
    <t>Saint-Pierre-en-Faucigny</t>
  </si>
  <si>
    <t>Saint-Sigismond</t>
  </si>
  <si>
    <t>Saint-Sixt</t>
  </si>
  <si>
    <t>Saint-Sylvestre</t>
  </si>
  <si>
    <t>Sales</t>
  </si>
  <si>
    <t>Sallanches</t>
  </si>
  <si>
    <t>Sallenôves</t>
  </si>
  <si>
    <t>Samoëns</t>
  </si>
  <si>
    <t>Le Sappey</t>
  </si>
  <si>
    <t>Savigny</t>
  </si>
  <si>
    <t>Saxel</t>
  </si>
  <si>
    <t>Scientrier</t>
  </si>
  <si>
    <t>Sciez</t>
  </si>
  <si>
    <t>Scionzier</t>
  </si>
  <si>
    <t>Serraval</t>
  </si>
  <si>
    <t>Servoz</t>
  </si>
  <si>
    <t>Sevrier</t>
  </si>
  <si>
    <t>Seyssel</t>
  </si>
  <si>
    <t>Seytroux</t>
  </si>
  <si>
    <t>Sillingy</t>
  </si>
  <si>
    <t>Sixt-Fer-à-Cheval</t>
  </si>
  <si>
    <t>Talloires-Montmin</t>
  </si>
  <si>
    <t>Taninges</t>
  </si>
  <si>
    <t>Thollon-les-Mémises</t>
  </si>
  <si>
    <t>Thônes</t>
  </si>
  <si>
    <t>Thonon-les-Bains</t>
  </si>
  <si>
    <t>2 157</t>
  </si>
  <si>
    <t>Thusy</t>
  </si>
  <si>
    <t>Thyez</t>
  </si>
  <si>
    <t>La Tour</t>
  </si>
  <si>
    <t>Usinens</t>
  </si>
  <si>
    <t>Vacheresse</t>
  </si>
  <si>
    <t>Vailly</t>
  </si>
  <si>
    <t>Val de Chaise</t>
  </si>
  <si>
    <t>Val-de-Fier</t>
  </si>
  <si>
    <t>Valleiry</t>
  </si>
  <si>
    <t>Vallières</t>
  </si>
  <si>
    <t>Vallorcine</t>
  </si>
  <si>
    <t>Vanzy</t>
  </si>
  <si>
    <t>Vaulx</t>
  </si>
  <si>
    <t>Veigy-Foncenex</t>
  </si>
  <si>
    <t>Verchaix</t>
  </si>
  <si>
    <t>La Vernaz</t>
  </si>
  <si>
    <t>Vers</t>
  </si>
  <si>
    <t>Versonnex</t>
  </si>
  <si>
    <t>Vétraz-Monthoux</t>
  </si>
  <si>
    <t>1 153</t>
  </si>
  <si>
    <t>Veyrier-du-Lac</t>
  </si>
  <si>
    <t>Villard</t>
  </si>
  <si>
    <t>Les Villards-sur-Thônes</t>
  </si>
  <si>
    <t>Villaz</t>
  </si>
  <si>
    <t>Ville-en-Sallaz</t>
  </si>
  <si>
    <t>Ville-la-Grand</t>
  </si>
  <si>
    <t>1 898</t>
  </si>
  <si>
    <t>Villy-le-Bouveret</t>
  </si>
  <si>
    <t>Villy-le-Pelloux</t>
  </si>
  <si>
    <t>Vinzier</t>
  </si>
  <si>
    <t>Viry</t>
  </si>
  <si>
    <t>Viuz-en-Sallaz</t>
  </si>
  <si>
    <t>Viuz-la-Chiésaz</t>
  </si>
  <si>
    <t>Vougy</t>
  </si>
  <si>
    <t>Vovray-en-Bornes</t>
  </si>
  <si>
    <t>Vulbens</t>
  </si>
  <si>
    <t>Yvoire</t>
  </si>
  <si>
    <t>Proportion des habitants suisses déclarés</t>
  </si>
  <si>
    <t>Coûts d'investissement communal 2019-2029</t>
  </si>
  <si>
    <t>Coûts de fonctionnement communal 2019-2929</t>
  </si>
  <si>
    <t>K euros</t>
  </si>
  <si>
    <t>Total</t>
  </si>
  <si>
    <t>Par contribuable</t>
  </si>
  <si>
    <t># d'élèves à accueillir d'ici à 2029</t>
  </si>
  <si>
    <t>euros</t>
  </si>
  <si>
    <t xml:space="preserve">Effectifs </t>
  </si>
  <si>
    <t>1500 en 2017, 1900 en 2018 (source : Léman Bleu), et +6% par an ensuite (source : listes électorales du canton de Genève)</t>
  </si>
  <si>
    <t>Coût d'une classe et des annexes</t>
  </si>
  <si>
    <t>600 000 euros (inférieur aux 695 000 euros des écoles des Jardins de l'Europe)</t>
  </si>
  <si>
    <t>Coûts de fonctionnement</t>
  </si>
  <si>
    <t>Coûts éducation</t>
  </si>
  <si>
    <t>Coûts des comptes administratifs de St Julien pour la subvention à la Présentation de Marie + 50% des coûts d'accueils périscolaires et restauration scolaire, et coûts CD74</t>
  </si>
  <si>
    <t>Budget 2017 de l'éducation national / nombre d'élèves</t>
  </si>
  <si>
    <t>Répartition par commune</t>
  </si>
  <si>
    <t>80% pour la Haute-Savoie puis répartition en fonction de la proportion des frontaliers déclarés par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</si>
</sst>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quotePrefix="1" applyFont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7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5" fillId="0" borderId="1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/>
    <xf numFmtId="0" fontId="2" fillId="0" borderId="11" xfId="0" applyFont="1" applyBorder="1"/>
    <xf numFmtId="0" fontId="3" fillId="0" borderId="0" xfId="0" applyFont="1" applyFill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10" fontId="0" fillId="0" borderId="0" xfId="2" applyNumberFormat="1" applyFont="1"/>
    <xf numFmtId="0" fontId="0" fillId="0" borderId="0" xfId="0" applyAlignment="1">
      <alignment horizont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 wrapText="1"/>
    </xf>
    <xf numFmtId="164" fontId="0" fillId="0" borderId="0" xfId="1" applyNumberFormat="1" applyFont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/>
    <xf numFmtId="0" fontId="0" fillId="0" borderId="0" xfId="0" applyBorder="1"/>
    <xf numFmtId="164" fontId="0" fillId="0" borderId="0" xfId="1" applyNumberFormat="1" applyFont="1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2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O14" sqref="O14"/>
    </sheetView>
  </sheetViews>
  <sheetFormatPr baseColWidth="10" defaultRowHeight="15" x14ac:dyDescent="0.25"/>
  <cols>
    <col min="1" max="1" width="37.42578125" customWidth="1"/>
    <col min="2" max="2" width="28.28515625" customWidth="1"/>
    <col min="3" max="4" width="5" style="1" bestFit="1" customWidth="1"/>
    <col min="5" max="5" width="11.7109375" style="1" bestFit="1" customWidth="1"/>
    <col min="6" max="15" width="9.28515625" style="1" bestFit="1" customWidth="1"/>
  </cols>
  <sheetData>
    <row r="1" spans="1:16" ht="18.75" x14ac:dyDescent="0.3">
      <c r="A1" s="2" t="s">
        <v>7</v>
      </c>
    </row>
    <row r="2" spans="1:16" ht="15.75" thickBot="1" x14ac:dyDescent="0.3"/>
    <row r="3" spans="1:16" s="3" customFormat="1" x14ac:dyDescent="0.25">
      <c r="A3" s="4" t="s">
        <v>15</v>
      </c>
      <c r="B3" s="5" t="s">
        <v>14</v>
      </c>
      <c r="C3" s="5">
        <v>2017</v>
      </c>
      <c r="D3" s="5">
        <v>2018</v>
      </c>
      <c r="E3" s="5">
        <v>2019</v>
      </c>
      <c r="F3" s="5">
        <v>2020</v>
      </c>
      <c r="G3" s="5">
        <v>2021</v>
      </c>
      <c r="H3" s="5">
        <v>2022</v>
      </c>
      <c r="I3" s="5">
        <v>2023</v>
      </c>
      <c r="J3" s="5">
        <v>2024</v>
      </c>
      <c r="K3" s="5">
        <v>2025</v>
      </c>
      <c r="L3" s="5">
        <v>2026</v>
      </c>
      <c r="M3" s="5">
        <v>2027</v>
      </c>
      <c r="N3" s="5">
        <v>2028</v>
      </c>
      <c r="O3" s="6">
        <v>2029</v>
      </c>
      <c r="P3" s="26" t="s">
        <v>24</v>
      </c>
    </row>
    <row r="4" spans="1:16" ht="23.25" x14ac:dyDescent="0.25">
      <c r="A4" s="7" t="s">
        <v>13</v>
      </c>
      <c r="B4" s="17" t="s">
        <v>3</v>
      </c>
      <c r="C4" s="8">
        <v>1500</v>
      </c>
      <c r="D4" s="8">
        <v>1900</v>
      </c>
      <c r="E4" s="9">
        <f>D4*1.06</f>
        <v>2014</v>
      </c>
      <c r="F4" s="9">
        <f t="shared" ref="F4:O4" si="0">E4*1.06</f>
        <v>2134.84</v>
      </c>
      <c r="G4" s="9">
        <f t="shared" si="0"/>
        <v>2262.9304000000002</v>
      </c>
      <c r="H4" s="9">
        <f t="shared" si="0"/>
        <v>2398.7062240000005</v>
      </c>
      <c r="I4" s="9">
        <f t="shared" si="0"/>
        <v>2542.6285974400007</v>
      </c>
      <c r="J4" s="9">
        <f t="shared" si="0"/>
        <v>2695.1863132864009</v>
      </c>
      <c r="K4" s="9">
        <f t="shared" si="0"/>
        <v>2856.8974920835853</v>
      </c>
      <c r="L4" s="9">
        <f t="shared" si="0"/>
        <v>3028.3113416086007</v>
      </c>
      <c r="M4" s="9">
        <f t="shared" si="0"/>
        <v>3210.0100221051171</v>
      </c>
      <c r="N4" s="9">
        <f t="shared" si="0"/>
        <v>3402.6106234314243</v>
      </c>
      <c r="O4" s="10">
        <f t="shared" si="0"/>
        <v>3606.76726083731</v>
      </c>
      <c r="P4" s="28">
        <f>O4</f>
        <v>3606.76726083731</v>
      </c>
    </row>
    <row r="5" spans="1:16" x14ac:dyDescent="0.25">
      <c r="A5" s="7" t="s">
        <v>0</v>
      </c>
      <c r="B5" s="16" t="s">
        <v>4</v>
      </c>
      <c r="C5" s="8"/>
      <c r="D5" s="8"/>
      <c r="E5" s="9">
        <f>1900-190</f>
        <v>1710</v>
      </c>
      <c r="F5" s="9">
        <f>E5-190</f>
        <v>1520</v>
      </c>
      <c r="G5" s="9">
        <f t="shared" ref="G5:N5" si="1">F5-190</f>
        <v>1330</v>
      </c>
      <c r="H5" s="9">
        <f t="shared" si="1"/>
        <v>1140</v>
      </c>
      <c r="I5" s="9">
        <f t="shared" si="1"/>
        <v>950</v>
      </c>
      <c r="J5" s="9">
        <f t="shared" si="1"/>
        <v>760</v>
      </c>
      <c r="K5" s="9">
        <f t="shared" si="1"/>
        <v>570</v>
      </c>
      <c r="L5" s="9">
        <f t="shared" si="1"/>
        <v>380</v>
      </c>
      <c r="M5" s="9">
        <f t="shared" si="1"/>
        <v>190</v>
      </c>
      <c r="N5" s="9">
        <f t="shared" si="1"/>
        <v>0</v>
      </c>
      <c r="O5" s="10"/>
      <c r="P5" s="29"/>
    </row>
    <row r="6" spans="1:16" x14ac:dyDescent="0.25">
      <c r="A6" s="7" t="s">
        <v>17</v>
      </c>
      <c r="B6" s="16" t="s">
        <v>5</v>
      </c>
      <c r="C6" s="8">
        <v>0</v>
      </c>
      <c r="D6" s="8">
        <v>0</v>
      </c>
      <c r="E6" s="11">
        <f>E4-E5</f>
        <v>304</v>
      </c>
      <c r="F6" s="11">
        <f t="shared" ref="F6:O6" si="2">F4-F5</f>
        <v>614.84000000000015</v>
      </c>
      <c r="G6" s="11">
        <f t="shared" si="2"/>
        <v>932.93040000000019</v>
      </c>
      <c r="H6" s="11">
        <f t="shared" si="2"/>
        <v>1258.7062240000005</v>
      </c>
      <c r="I6" s="11">
        <f t="shared" si="2"/>
        <v>1592.6285974400007</v>
      </c>
      <c r="J6" s="11">
        <f t="shared" si="2"/>
        <v>1935.1863132864009</v>
      </c>
      <c r="K6" s="11">
        <f t="shared" si="2"/>
        <v>2286.8974920835853</v>
      </c>
      <c r="L6" s="11">
        <f t="shared" si="2"/>
        <v>2648.3113416086007</v>
      </c>
      <c r="M6" s="11">
        <f t="shared" si="2"/>
        <v>3020.0100221051171</v>
      </c>
      <c r="N6" s="11">
        <f t="shared" si="2"/>
        <v>3402.6106234314243</v>
      </c>
      <c r="O6" s="12">
        <f t="shared" si="2"/>
        <v>3606.76726083731</v>
      </c>
      <c r="P6" s="28">
        <f>O6</f>
        <v>3606.76726083731</v>
      </c>
    </row>
    <row r="7" spans="1:16" x14ac:dyDescent="0.25">
      <c r="A7" s="7"/>
      <c r="B7" s="1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3"/>
      <c r="P7" s="29"/>
    </row>
    <row r="8" spans="1:16" x14ac:dyDescent="0.25">
      <c r="A8" s="7" t="s">
        <v>8</v>
      </c>
      <c r="B8" s="16" t="s">
        <v>12</v>
      </c>
      <c r="C8" s="8"/>
      <c r="D8" s="8"/>
      <c r="E8" s="11">
        <f>E6/26</f>
        <v>11.692307692307692</v>
      </c>
      <c r="F8" s="11">
        <f t="shared" ref="F8:O8" si="3">F6/26</f>
        <v>23.647692307692314</v>
      </c>
      <c r="G8" s="11">
        <f t="shared" si="3"/>
        <v>35.881938461538468</v>
      </c>
      <c r="H8" s="11">
        <f t="shared" si="3"/>
        <v>48.411777846153868</v>
      </c>
      <c r="I8" s="11">
        <f t="shared" si="3"/>
        <v>61.254946055384643</v>
      </c>
      <c r="J8" s="11">
        <f t="shared" si="3"/>
        <v>74.430242818707725</v>
      </c>
      <c r="K8" s="11">
        <f t="shared" si="3"/>
        <v>87.957595849368673</v>
      </c>
      <c r="L8" s="11">
        <f t="shared" si="3"/>
        <v>101.85812852340771</v>
      </c>
      <c r="M8" s="11">
        <f t="shared" si="3"/>
        <v>116.15423161942758</v>
      </c>
      <c r="N8" s="11">
        <f t="shared" si="3"/>
        <v>130.86963936274708</v>
      </c>
      <c r="O8" s="12">
        <f t="shared" si="3"/>
        <v>138.72181772451194</v>
      </c>
      <c r="P8" s="28">
        <f>O8</f>
        <v>138.72181772451194</v>
      </c>
    </row>
    <row r="9" spans="1:16" ht="27.75" customHeight="1" x14ac:dyDescent="0.25">
      <c r="A9" s="7" t="s">
        <v>1</v>
      </c>
      <c r="B9" s="16" t="s">
        <v>11</v>
      </c>
      <c r="C9" s="8"/>
      <c r="D9" s="8"/>
      <c r="E9" s="14">
        <f>E8*600000/1000</f>
        <v>7015.3846153846152</v>
      </c>
      <c r="F9" s="14">
        <f t="shared" ref="F9:N9" si="4">F8*600000/1000</f>
        <v>14188.615384615388</v>
      </c>
      <c r="G9" s="14">
        <f t="shared" si="4"/>
        <v>21529.16307692308</v>
      </c>
      <c r="H9" s="14">
        <f t="shared" si="4"/>
        <v>29047.06670769232</v>
      </c>
      <c r="I9" s="14">
        <f t="shared" si="4"/>
        <v>36752.967633230786</v>
      </c>
      <c r="J9" s="14">
        <f t="shared" si="4"/>
        <v>44658.145691224636</v>
      </c>
      <c r="K9" s="14">
        <f t="shared" si="4"/>
        <v>52774.557509621205</v>
      </c>
      <c r="L9" s="14">
        <f t="shared" si="4"/>
        <v>61114.877114044626</v>
      </c>
      <c r="M9" s="14">
        <f t="shared" si="4"/>
        <v>69692.538971656541</v>
      </c>
      <c r="N9" s="14">
        <f t="shared" si="4"/>
        <v>78521.783617648238</v>
      </c>
      <c r="O9" s="15">
        <f>O8*600000/1000</f>
        <v>83233.090634707172</v>
      </c>
      <c r="P9" s="28">
        <f>O9</f>
        <v>83233.090634707172</v>
      </c>
    </row>
    <row r="10" spans="1:16" x14ac:dyDescent="0.25">
      <c r="A10" s="7" t="s">
        <v>6</v>
      </c>
      <c r="B10" s="16"/>
      <c r="C10" s="8"/>
      <c r="D10" s="8"/>
      <c r="E10" s="14">
        <f>E9-D9</f>
        <v>7015.3846153846152</v>
      </c>
      <c r="F10" s="14">
        <f>F9-E9</f>
        <v>7173.2307692307731</v>
      </c>
      <c r="G10" s="14">
        <f t="shared" ref="G10:O10" si="5">G9-F9</f>
        <v>7340.5476923076912</v>
      </c>
      <c r="H10" s="14">
        <f t="shared" si="5"/>
        <v>7517.9036307692404</v>
      </c>
      <c r="I10" s="14">
        <f t="shared" si="5"/>
        <v>7705.9009255384663</v>
      </c>
      <c r="J10" s="14">
        <f t="shared" si="5"/>
        <v>7905.1780579938495</v>
      </c>
      <c r="K10" s="14">
        <f t="shared" si="5"/>
        <v>8116.4118183965693</v>
      </c>
      <c r="L10" s="14">
        <f t="shared" si="5"/>
        <v>8340.319604423421</v>
      </c>
      <c r="M10" s="14">
        <f t="shared" si="5"/>
        <v>8577.6618576119145</v>
      </c>
      <c r="N10" s="14">
        <f t="shared" si="5"/>
        <v>8829.2446459916973</v>
      </c>
      <c r="O10" s="15">
        <f t="shared" si="5"/>
        <v>4711.3070170589344</v>
      </c>
      <c r="P10" s="28">
        <f>SUM(E10:O10)</f>
        <v>83233.090634707172</v>
      </c>
    </row>
    <row r="11" spans="1:16" x14ac:dyDescent="0.25">
      <c r="A11" s="7"/>
      <c r="B11" s="1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3"/>
      <c r="P11" s="29"/>
    </row>
    <row r="12" spans="1:16" ht="23.25" x14ac:dyDescent="0.25">
      <c r="A12" s="7" t="s">
        <v>2</v>
      </c>
      <c r="B12" s="16" t="s">
        <v>16</v>
      </c>
      <c r="C12" s="8"/>
      <c r="D12" s="8"/>
      <c r="E12" s="11">
        <f>E6</f>
        <v>304</v>
      </c>
      <c r="F12" s="11">
        <f t="shared" ref="F12:N12" si="6">F6</f>
        <v>614.84000000000015</v>
      </c>
      <c r="G12" s="11">
        <f t="shared" si="6"/>
        <v>932.93040000000019</v>
      </c>
      <c r="H12" s="11">
        <f t="shared" si="6"/>
        <v>1258.7062240000005</v>
      </c>
      <c r="I12" s="11">
        <f t="shared" si="6"/>
        <v>1592.6285974400007</v>
      </c>
      <c r="J12" s="11">
        <f t="shared" si="6"/>
        <v>1935.1863132864009</v>
      </c>
      <c r="K12" s="11">
        <f t="shared" si="6"/>
        <v>2286.8974920835853</v>
      </c>
      <c r="L12" s="11">
        <f t="shared" si="6"/>
        <v>2648.3113416086007</v>
      </c>
      <c r="M12" s="11">
        <f t="shared" si="6"/>
        <v>3020.0100221051171</v>
      </c>
      <c r="N12" s="11">
        <f t="shared" si="6"/>
        <v>3402.6106234314243</v>
      </c>
      <c r="O12" s="12">
        <f>O6</f>
        <v>3606.76726083731</v>
      </c>
      <c r="P12" s="28">
        <f>SUM(E12:O12)</f>
        <v>21602.888274792444</v>
      </c>
    </row>
    <row r="13" spans="1:16" ht="24" thickBot="1" x14ac:dyDescent="0.3">
      <c r="A13" s="7" t="s">
        <v>9</v>
      </c>
      <c r="B13" s="16" t="s">
        <v>22</v>
      </c>
      <c r="C13" s="8"/>
      <c r="D13" s="8"/>
      <c r="E13" s="11">
        <f>E6*5600/1000</f>
        <v>1702.4</v>
      </c>
      <c r="F13" s="11">
        <f t="shared" ref="F13:N13" si="7">F6*5600/1000</f>
        <v>3443.1040000000007</v>
      </c>
      <c r="G13" s="11">
        <f t="shared" si="7"/>
        <v>5224.4102400000011</v>
      </c>
      <c r="H13" s="11">
        <f t="shared" si="7"/>
        <v>7048.7548544000028</v>
      </c>
      <c r="I13" s="11">
        <f t="shared" si="7"/>
        <v>8918.720145664005</v>
      </c>
      <c r="J13" s="11">
        <f t="shared" si="7"/>
        <v>10837.043354403846</v>
      </c>
      <c r="K13" s="11">
        <f t="shared" si="7"/>
        <v>12806.625955668078</v>
      </c>
      <c r="L13" s="11">
        <f t="shared" si="7"/>
        <v>14830.543513008164</v>
      </c>
      <c r="M13" s="11">
        <f t="shared" si="7"/>
        <v>16912.056123788654</v>
      </c>
      <c r="N13" s="11">
        <f t="shared" si="7"/>
        <v>19054.619491215977</v>
      </c>
      <c r="O13" s="12">
        <f>O6*5600/1000</f>
        <v>20197.896660688937</v>
      </c>
      <c r="P13" s="28">
        <f>SUM(E13:O13)</f>
        <v>120976.17433883768</v>
      </c>
    </row>
    <row r="14" spans="1:16" ht="15.75" thickBot="1" x14ac:dyDescent="0.3">
      <c r="A14" s="18" t="s">
        <v>10</v>
      </c>
      <c r="B14" s="19" t="s">
        <v>23</v>
      </c>
      <c r="C14" s="20"/>
      <c r="D14" s="20"/>
      <c r="E14" s="21">
        <f>E10+E12+E13</f>
        <v>9021.7846153846149</v>
      </c>
      <c r="F14" s="21">
        <f t="shared" ref="F14:N14" si="8">F10+F12+F13</f>
        <v>11231.174769230774</v>
      </c>
      <c r="G14" s="21">
        <f t="shared" si="8"/>
        <v>13497.888332307692</v>
      </c>
      <c r="H14" s="21">
        <f t="shared" si="8"/>
        <v>15825.364709169244</v>
      </c>
      <c r="I14" s="21">
        <f t="shared" si="8"/>
        <v>18217.249668642471</v>
      </c>
      <c r="J14" s="21">
        <f t="shared" si="8"/>
        <v>20677.407725684097</v>
      </c>
      <c r="K14" s="21">
        <f t="shared" si="8"/>
        <v>23209.935266148233</v>
      </c>
      <c r="L14" s="21">
        <f t="shared" si="8"/>
        <v>25819.174459040187</v>
      </c>
      <c r="M14" s="21">
        <f t="shared" si="8"/>
        <v>28509.728003505687</v>
      </c>
      <c r="N14" s="21">
        <f t="shared" si="8"/>
        <v>31286.474760639099</v>
      </c>
      <c r="O14" s="22">
        <f>O10+O12+O13</f>
        <v>28515.970938585182</v>
      </c>
      <c r="P14" s="27">
        <f>P10+P12+P13</f>
        <v>225812.1532483373</v>
      </c>
    </row>
    <row r="16" spans="1:16" x14ac:dyDescent="0.25">
      <c r="A16" s="30" t="s">
        <v>25</v>
      </c>
    </row>
    <row r="17" spans="1:16" x14ac:dyDescent="0.25">
      <c r="A17" s="23" t="s">
        <v>18</v>
      </c>
      <c r="B17" s="25" t="s">
        <v>21</v>
      </c>
      <c r="E17" s="24">
        <f>E6/15*8</f>
        <v>162.13333333333333</v>
      </c>
      <c r="F17" s="24">
        <f t="shared" ref="F17:O17" si="9">F6/15*8</f>
        <v>327.91466666666673</v>
      </c>
      <c r="G17" s="24">
        <f t="shared" si="9"/>
        <v>497.56288000000012</v>
      </c>
      <c r="H17" s="24">
        <f t="shared" si="9"/>
        <v>671.30998613333361</v>
      </c>
      <c r="I17" s="24">
        <f t="shared" si="9"/>
        <v>849.40191863466703</v>
      </c>
      <c r="J17" s="24">
        <f t="shared" si="9"/>
        <v>1032.0993670860805</v>
      </c>
      <c r="K17" s="24">
        <f t="shared" si="9"/>
        <v>1219.6786624445788</v>
      </c>
      <c r="L17" s="24">
        <f t="shared" si="9"/>
        <v>1412.4327155245871</v>
      </c>
      <c r="M17" s="24">
        <f t="shared" si="9"/>
        <v>1610.6720117893958</v>
      </c>
      <c r="N17" s="24">
        <f t="shared" si="9"/>
        <v>1814.725665830093</v>
      </c>
      <c r="O17" s="24">
        <f t="shared" si="9"/>
        <v>1923.6092057798987</v>
      </c>
      <c r="P17" s="31">
        <f>SUM(E17:O17)</f>
        <v>11521.540413222636</v>
      </c>
    </row>
    <row r="18" spans="1:16" x14ac:dyDescent="0.25">
      <c r="A18" s="23" t="s">
        <v>19</v>
      </c>
      <c r="B18" s="25" t="s">
        <v>21</v>
      </c>
      <c r="E18" s="24">
        <f>E6/15*4</f>
        <v>81.066666666666663</v>
      </c>
      <c r="F18" s="24">
        <f t="shared" ref="F18:O18" si="10">F6/15*4</f>
        <v>163.95733333333337</v>
      </c>
      <c r="G18" s="24">
        <f t="shared" si="10"/>
        <v>248.78144000000006</v>
      </c>
      <c r="H18" s="24">
        <f t="shared" si="10"/>
        <v>335.6549930666668</v>
      </c>
      <c r="I18" s="24">
        <f t="shared" si="10"/>
        <v>424.70095931733351</v>
      </c>
      <c r="J18" s="24">
        <f t="shared" si="10"/>
        <v>516.04968354304026</v>
      </c>
      <c r="K18" s="24">
        <f t="shared" si="10"/>
        <v>609.83933122228939</v>
      </c>
      <c r="L18" s="24">
        <f t="shared" si="10"/>
        <v>706.21635776229357</v>
      </c>
      <c r="M18" s="24">
        <f t="shared" si="10"/>
        <v>805.33600589469791</v>
      </c>
      <c r="N18" s="24">
        <f t="shared" si="10"/>
        <v>907.36283291504651</v>
      </c>
      <c r="O18" s="24">
        <f t="shared" si="10"/>
        <v>961.80460288994936</v>
      </c>
      <c r="P18" s="31">
        <f t="shared" ref="P18:P19" si="11">SUM(E18:O18)</f>
        <v>5760.7702066113179</v>
      </c>
    </row>
    <row r="19" spans="1:16" x14ac:dyDescent="0.25">
      <c r="A19" s="23" t="s">
        <v>20</v>
      </c>
      <c r="B19" s="25" t="s">
        <v>21</v>
      </c>
      <c r="E19" s="24">
        <f>E6/15*3</f>
        <v>60.8</v>
      </c>
      <c r="F19" s="24">
        <f t="shared" ref="F19:O19" si="12">F6/15*3</f>
        <v>122.96800000000002</v>
      </c>
      <c r="G19" s="24">
        <f t="shared" si="12"/>
        <v>186.58608000000004</v>
      </c>
      <c r="H19" s="24">
        <f t="shared" si="12"/>
        <v>251.74124480000012</v>
      </c>
      <c r="I19" s="24">
        <f t="shared" si="12"/>
        <v>318.52571948800016</v>
      </c>
      <c r="J19" s="24">
        <f t="shared" si="12"/>
        <v>387.03726265728017</v>
      </c>
      <c r="K19" s="24">
        <f t="shared" si="12"/>
        <v>457.37949841671707</v>
      </c>
      <c r="L19" s="24">
        <f t="shared" si="12"/>
        <v>529.66226832172015</v>
      </c>
      <c r="M19" s="24">
        <f t="shared" si="12"/>
        <v>604.00200442102346</v>
      </c>
      <c r="N19" s="24">
        <f t="shared" si="12"/>
        <v>680.52212468628488</v>
      </c>
      <c r="O19" s="24">
        <f t="shared" si="12"/>
        <v>721.35345216746202</v>
      </c>
      <c r="P19" s="31">
        <f t="shared" si="11"/>
        <v>4320.577654958488</v>
      </c>
    </row>
    <row r="21" spans="1:16" x14ac:dyDescent="0.25">
      <c r="A21" s="30" t="s">
        <v>26</v>
      </c>
      <c r="E21" s="24"/>
    </row>
    <row r="22" spans="1:16" x14ac:dyDescent="0.25">
      <c r="A22" s="23" t="s">
        <v>18</v>
      </c>
      <c r="E22" s="24">
        <f>E10/15*8</f>
        <v>3741.5384615384614</v>
      </c>
      <c r="F22" s="24">
        <f t="shared" ref="F22:O22" si="13">F10/15*8</f>
        <v>3825.7230769230791</v>
      </c>
      <c r="G22" s="24">
        <f t="shared" si="13"/>
        <v>3914.9587692307687</v>
      </c>
      <c r="H22" s="24">
        <f t="shared" si="13"/>
        <v>4009.5486030769284</v>
      </c>
      <c r="I22" s="24">
        <f t="shared" si="13"/>
        <v>4109.8138269538485</v>
      </c>
      <c r="J22" s="24">
        <f t="shared" si="13"/>
        <v>4216.0949642633868</v>
      </c>
      <c r="K22" s="24">
        <f t="shared" si="13"/>
        <v>4328.752969811504</v>
      </c>
      <c r="L22" s="24">
        <f t="shared" si="13"/>
        <v>4448.1704556924915</v>
      </c>
      <c r="M22" s="24">
        <f t="shared" si="13"/>
        <v>4574.7529907263543</v>
      </c>
      <c r="N22" s="24">
        <f t="shared" si="13"/>
        <v>4708.9304778622381</v>
      </c>
      <c r="O22" s="24">
        <f t="shared" si="13"/>
        <v>2512.697075764765</v>
      </c>
      <c r="P22" s="31">
        <f>SUM(E22:O22)</f>
        <v>44390.981671843823</v>
      </c>
    </row>
    <row r="23" spans="1:16" x14ac:dyDescent="0.25">
      <c r="A23" s="23" t="s">
        <v>19</v>
      </c>
      <c r="E23" s="24">
        <f>E10/15*4</f>
        <v>1870.7692307692307</v>
      </c>
      <c r="F23" s="24">
        <f t="shared" ref="F23:O23" si="14">F10/15*4</f>
        <v>1912.8615384615396</v>
      </c>
      <c r="G23" s="24">
        <f t="shared" si="14"/>
        <v>1957.4793846153843</v>
      </c>
      <c r="H23" s="24">
        <f t="shared" si="14"/>
        <v>2004.7743015384642</v>
      </c>
      <c r="I23" s="24">
        <f t="shared" si="14"/>
        <v>2054.9069134769243</v>
      </c>
      <c r="J23" s="24">
        <f t="shared" si="14"/>
        <v>2108.0474821316934</v>
      </c>
      <c r="K23" s="24">
        <f t="shared" si="14"/>
        <v>2164.376484905752</v>
      </c>
      <c r="L23" s="24">
        <f t="shared" si="14"/>
        <v>2224.0852278462457</v>
      </c>
      <c r="M23" s="24">
        <f t="shared" si="14"/>
        <v>2287.3764953631771</v>
      </c>
      <c r="N23" s="24">
        <f t="shared" si="14"/>
        <v>2354.4652389311191</v>
      </c>
      <c r="O23" s="24">
        <f t="shared" si="14"/>
        <v>1256.3485378823825</v>
      </c>
      <c r="P23" s="31">
        <f t="shared" ref="P23:P24" si="15">SUM(E23:O23)</f>
        <v>22195.490835921912</v>
      </c>
    </row>
    <row r="24" spans="1:16" x14ac:dyDescent="0.25">
      <c r="A24" s="23" t="s">
        <v>20</v>
      </c>
      <c r="E24" s="24">
        <f>E10/15*3</f>
        <v>1403.0769230769231</v>
      </c>
      <c r="F24" s="24">
        <f t="shared" ref="F24:O24" si="16">F10/15*3</f>
        <v>1434.6461538461547</v>
      </c>
      <c r="G24" s="24">
        <f t="shared" si="16"/>
        <v>1468.1095384615382</v>
      </c>
      <c r="H24" s="24">
        <f t="shared" si="16"/>
        <v>1503.5807261538482</v>
      </c>
      <c r="I24" s="24">
        <f t="shared" si="16"/>
        <v>1541.1801851076932</v>
      </c>
      <c r="J24" s="24">
        <f t="shared" si="16"/>
        <v>1581.0356115987702</v>
      </c>
      <c r="K24" s="24">
        <f t="shared" si="16"/>
        <v>1623.2823636793141</v>
      </c>
      <c r="L24" s="24">
        <f t="shared" si="16"/>
        <v>1668.0639208846842</v>
      </c>
      <c r="M24" s="24">
        <f t="shared" si="16"/>
        <v>1715.5323715223828</v>
      </c>
      <c r="N24" s="24">
        <f t="shared" si="16"/>
        <v>1765.8489291983392</v>
      </c>
      <c r="O24" s="24">
        <f t="shared" si="16"/>
        <v>942.26140341178689</v>
      </c>
      <c r="P24" s="31">
        <f t="shared" si="15"/>
        <v>16646.618126941434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workbookViewId="0">
      <selection sqref="A1:M13"/>
    </sheetView>
  </sheetViews>
  <sheetFormatPr baseColWidth="10" defaultColWidth="25.42578125" defaultRowHeight="15" x14ac:dyDescent="0.25"/>
  <cols>
    <col min="1" max="1" width="26.5703125" customWidth="1"/>
    <col min="2" max="2" width="17.85546875" style="32" hidden="1" customWidth="1"/>
    <col min="3" max="3" width="6" hidden="1" customWidth="1"/>
    <col min="4" max="4" width="41.28515625" hidden="1" customWidth="1"/>
    <col min="5" max="5" width="7" hidden="1" customWidth="1"/>
    <col min="6" max="6" width="10.28515625" style="42" hidden="1" customWidth="1"/>
    <col min="7" max="7" width="5.42578125" hidden="1" customWidth="1"/>
    <col min="8" max="8" width="17.85546875" customWidth="1"/>
    <col min="9" max="12" width="19.85546875" customWidth="1"/>
    <col min="13" max="13" width="19.85546875" style="41" customWidth="1"/>
  </cols>
  <sheetData>
    <row r="1" spans="1:13" s="40" customFormat="1" ht="61.5" customHeight="1" x14ac:dyDescent="0.25">
      <c r="B1" s="40" t="s">
        <v>27</v>
      </c>
      <c r="F1" s="43"/>
      <c r="H1" s="40" t="s">
        <v>355</v>
      </c>
      <c r="I1" s="40" t="s">
        <v>349</v>
      </c>
      <c r="J1" s="40" t="s">
        <v>350</v>
      </c>
      <c r="K1" s="40" t="s">
        <v>351</v>
      </c>
      <c r="L1" s="40" t="s">
        <v>353</v>
      </c>
      <c r="M1" s="48" t="s">
        <v>354</v>
      </c>
    </row>
    <row r="2" spans="1:13" s="40" customFormat="1" ht="15.75" thickBot="1" x14ac:dyDescent="0.3">
      <c r="F2" s="43"/>
      <c r="I2" s="40" t="s">
        <v>352</v>
      </c>
      <c r="J2" s="40" t="s">
        <v>352</v>
      </c>
      <c r="K2" s="40" t="s">
        <v>352</v>
      </c>
      <c r="L2" s="40" t="s">
        <v>352</v>
      </c>
      <c r="M2" s="48" t="s">
        <v>356</v>
      </c>
    </row>
    <row r="3" spans="1:13" ht="12.75" customHeight="1" x14ac:dyDescent="0.25">
      <c r="A3" t="s">
        <v>325</v>
      </c>
      <c r="B3" s="32">
        <v>1175</v>
      </c>
      <c r="C3">
        <v>74293</v>
      </c>
      <c r="D3" t="s">
        <v>51</v>
      </c>
      <c r="E3">
        <v>12.99</v>
      </c>
      <c r="F3" s="42">
        <v>3409</v>
      </c>
      <c r="G3" s="33">
        <v>262</v>
      </c>
      <c r="H3" s="49">
        <f>3607*I3*0.8</f>
        <v>254.93082706766918</v>
      </c>
      <c r="I3" s="39">
        <f t="shared" ref="I3:I66" si="0">B3/13300</f>
        <v>8.834586466165413E-2</v>
      </c>
      <c r="J3" s="41">
        <f>I3*44391*0.8</f>
        <v>3137.4090225563909</v>
      </c>
      <c r="K3" s="41">
        <f>I3*11522*0.8</f>
        <v>814.33684210526314</v>
      </c>
      <c r="L3" s="31">
        <f t="shared" ref="L3:L66" si="1">K3+J3</f>
        <v>3951.7458646616542</v>
      </c>
      <c r="M3" s="41">
        <f t="shared" ref="M3:M66" si="2">L3/F3*2*1000</f>
        <v>2318.4193984521289</v>
      </c>
    </row>
    <row r="4" spans="1:13" ht="12.75" customHeight="1" x14ac:dyDescent="0.25">
      <c r="A4" t="s">
        <v>294</v>
      </c>
      <c r="B4" s="32">
        <v>177</v>
      </c>
      <c r="C4">
        <v>74260</v>
      </c>
      <c r="D4" t="s">
        <v>57</v>
      </c>
      <c r="E4">
        <v>10.52</v>
      </c>
      <c r="F4" s="42">
        <v>806</v>
      </c>
      <c r="G4" s="34">
        <v>77</v>
      </c>
      <c r="H4" s="49">
        <f t="shared" ref="H4:H67" si="3">3607*I4*0.8</f>
        <v>38.402345864661655</v>
      </c>
      <c r="I4" s="39">
        <f t="shared" si="0"/>
        <v>1.3308270676691729E-2</v>
      </c>
      <c r="J4" s="41">
        <f t="shared" ref="J4:J67" si="4">I4*44391*0.8</f>
        <v>472.61395488721803</v>
      </c>
      <c r="K4" s="41">
        <f t="shared" ref="K4:K67" si="5">I4*11522*0.8</f>
        <v>122.6703157894737</v>
      </c>
      <c r="L4" s="31">
        <f t="shared" ref="L4:L67" si="6">K4+J4</f>
        <v>595.28427067669168</v>
      </c>
      <c r="M4" s="41">
        <f t="shared" ref="M4:M67" si="7">L4/F4*2*1000</f>
        <v>1477.1321853019645</v>
      </c>
    </row>
    <row r="5" spans="1:13" ht="12.75" customHeight="1" x14ac:dyDescent="0.25">
      <c r="A5" t="s">
        <v>150</v>
      </c>
      <c r="B5" s="32">
        <v>139</v>
      </c>
      <c r="C5">
        <v>74101</v>
      </c>
      <c r="D5" t="s">
        <v>57</v>
      </c>
      <c r="E5">
        <v>7.18</v>
      </c>
      <c r="F5" s="42">
        <v>644</v>
      </c>
      <c r="G5" s="34">
        <v>90</v>
      </c>
      <c r="H5" s="49">
        <f t="shared" si="3"/>
        <v>30.157774436090229</v>
      </c>
      <c r="I5" s="39">
        <f t="shared" si="0"/>
        <v>1.0451127819548873E-2</v>
      </c>
      <c r="J5" s="41">
        <f t="shared" si="4"/>
        <v>371.14881203007525</v>
      </c>
      <c r="K5" s="41">
        <f t="shared" si="5"/>
        <v>96.334315789473692</v>
      </c>
      <c r="L5" s="31">
        <f t="shared" si="6"/>
        <v>467.48312781954894</v>
      </c>
      <c r="M5" s="41">
        <f t="shared" si="7"/>
        <v>1451.8109559613322</v>
      </c>
    </row>
    <row r="6" spans="1:13" ht="12.75" customHeight="1" x14ac:dyDescent="0.25">
      <c r="A6" t="s">
        <v>88</v>
      </c>
      <c r="B6" s="32">
        <v>148</v>
      </c>
      <c r="C6">
        <v>74044</v>
      </c>
      <c r="D6" t="s">
        <v>57</v>
      </c>
      <c r="E6">
        <v>3.88</v>
      </c>
      <c r="F6" s="42">
        <v>912</v>
      </c>
      <c r="G6" s="34">
        <v>235</v>
      </c>
      <c r="H6" s="49">
        <f t="shared" si="3"/>
        <v>32.110436090225569</v>
      </c>
      <c r="I6" s="39">
        <f t="shared" si="0"/>
        <v>1.1127819548872181E-2</v>
      </c>
      <c r="J6" s="41">
        <f t="shared" si="4"/>
        <v>395.18003007518803</v>
      </c>
      <c r="K6" s="41">
        <f t="shared" si="5"/>
        <v>102.57178947368423</v>
      </c>
      <c r="L6" s="31">
        <f t="shared" si="6"/>
        <v>497.75181954887228</v>
      </c>
      <c r="M6" s="41">
        <f t="shared" si="7"/>
        <v>1091.5610077826145</v>
      </c>
    </row>
    <row r="7" spans="1:13" ht="12.75" customHeight="1" x14ac:dyDescent="0.25">
      <c r="A7" t="s">
        <v>342</v>
      </c>
      <c r="B7" s="32">
        <v>675</v>
      </c>
      <c r="C7">
        <v>74309</v>
      </c>
      <c r="D7" t="s">
        <v>57</v>
      </c>
      <c r="E7">
        <v>26.16</v>
      </c>
      <c r="F7" s="42">
        <v>4562</v>
      </c>
      <c r="G7" s="34">
        <v>174</v>
      </c>
      <c r="H7" s="49">
        <f t="shared" si="3"/>
        <v>146.44962406015037</v>
      </c>
      <c r="I7" s="39">
        <f t="shared" si="0"/>
        <v>5.0751879699248117E-2</v>
      </c>
      <c r="J7" s="41">
        <f t="shared" si="4"/>
        <v>1802.3413533834585</v>
      </c>
      <c r="K7" s="41">
        <f t="shared" si="5"/>
        <v>467.81052631578945</v>
      </c>
      <c r="L7" s="31">
        <f t="shared" si="6"/>
        <v>2270.1518796992477</v>
      </c>
      <c r="M7" s="41">
        <f t="shared" si="7"/>
        <v>995.24413840387888</v>
      </c>
    </row>
    <row r="8" spans="1:13" ht="12.75" customHeight="1" x14ac:dyDescent="0.25">
      <c r="A8" t="s">
        <v>72</v>
      </c>
      <c r="B8" s="32">
        <v>328</v>
      </c>
      <c r="C8">
        <v>74031</v>
      </c>
      <c r="D8" t="s">
        <v>57</v>
      </c>
      <c r="E8">
        <v>9.74</v>
      </c>
      <c r="F8" s="42">
        <v>2563</v>
      </c>
      <c r="G8" s="34">
        <v>263</v>
      </c>
      <c r="H8" s="49">
        <f t="shared" si="3"/>
        <v>71.16366917293233</v>
      </c>
      <c r="I8" s="39">
        <f t="shared" si="0"/>
        <v>2.4661654135338346E-2</v>
      </c>
      <c r="J8" s="41">
        <f t="shared" si="4"/>
        <v>875.80439097744375</v>
      </c>
      <c r="K8" s="41">
        <f t="shared" si="5"/>
        <v>227.32126315789475</v>
      </c>
      <c r="L8" s="31">
        <f t="shared" si="6"/>
        <v>1103.1256541353384</v>
      </c>
      <c r="M8" s="41">
        <f t="shared" si="7"/>
        <v>860.80815773338941</v>
      </c>
    </row>
    <row r="9" spans="1:13" ht="12.75" customHeight="1" x14ac:dyDescent="0.25">
      <c r="A9" t="s">
        <v>245</v>
      </c>
      <c r="B9" s="32">
        <v>221</v>
      </c>
      <c r="C9">
        <v>74201</v>
      </c>
      <c r="D9" t="s">
        <v>57</v>
      </c>
      <c r="E9">
        <v>6.96</v>
      </c>
      <c r="F9" s="42">
        <v>1736</v>
      </c>
      <c r="G9" s="34">
        <v>249</v>
      </c>
      <c r="H9" s="49">
        <f t="shared" si="3"/>
        <v>47.948691729323315</v>
      </c>
      <c r="I9" s="39">
        <f t="shared" si="0"/>
        <v>1.661654135338346E-2</v>
      </c>
      <c r="J9" s="41">
        <f t="shared" si="4"/>
        <v>590.09990977443613</v>
      </c>
      <c r="K9" s="41">
        <f t="shared" si="5"/>
        <v>153.16463157894739</v>
      </c>
      <c r="L9" s="31">
        <f t="shared" si="6"/>
        <v>743.26454135338349</v>
      </c>
      <c r="M9" s="41">
        <f t="shared" si="7"/>
        <v>856.29555455458933</v>
      </c>
    </row>
    <row r="10" spans="1:13" ht="12.75" customHeight="1" x14ac:dyDescent="0.25">
      <c r="A10" t="s">
        <v>328</v>
      </c>
      <c r="B10" s="32">
        <v>100</v>
      </c>
      <c r="C10">
        <v>74296</v>
      </c>
      <c r="D10" t="s">
        <v>57</v>
      </c>
      <c r="E10">
        <v>5.91</v>
      </c>
      <c r="F10" s="42">
        <v>788</v>
      </c>
      <c r="G10" s="34">
        <v>133</v>
      </c>
      <c r="H10" s="49">
        <f t="shared" si="3"/>
        <v>21.69624060150376</v>
      </c>
      <c r="I10" s="39">
        <f t="shared" si="0"/>
        <v>7.5187969924812026E-3</v>
      </c>
      <c r="J10" s="41">
        <f t="shared" si="4"/>
        <v>267.01353383458644</v>
      </c>
      <c r="K10" s="41">
        <f t="shared" si="5"/>
        <v>69.305263157894728</v>
      </c>
      <c r="L10" s="31">
        <f t="shared" si="6"/>
        <v>336.31879699248117</v>
      </c>
      <c r="M10" s="41">
        <f t="shared" si="7"/>
        <v>853.60100759512989</v>
      </c>
    </row>
    <row r="11" spans="1:13" ht="12.75" customHeight="1" x14ac:dyDescent="0.25">
      <c r="A11" t="s">
        <v>193</v>
      </c>
      <c r="B11" s="32">
        <v>91</v>
      </c>
      <c r="C11">
        <v>74144</v>
      </c>
      <c r="D11" t="s">
        <v>57</v>
      </c>
      <c r="E11">
        <v>7.16</v>
      </c>
      <c r="F11" s="42">
        <v>745</v>
      </c>
      <c r="G11" s="34">
        <v>104</v>
      </c>
      <c r="H11" s="49">
        <f t="shared" si="3"/>
        <v>19.743578947368423</v>
      </c>
      <c r="I11" s="39">
        <f t="shared" si="0"/>
        <v>6.842105263157895E-3</v>
      </c>
      <c r="J11" s="41">
        <f t="shared" si="4"/>
        <v>242.98231578947372</v>
      </c>
      <c r="K11" s="41">
        <f t="shared" si="5"/>
        <v>63.067789473684222</v>
      </c>
      <c r="L11" s="31">
        <f t="shared" si="6"/>
        <v>306.05010526315795</v>
      </c>
      <c r="M11" s="41">
        <f t="shared" si="7"/>
        <v>821.6110208406925</v>
      </c>
    </row>
    <row r="12" spans="1:13" ht="12.75" customHeight="1" x14ac:dyDescent="0.25">
      <c r="A12" t="s">
        <v>320</v>
      </c>
      <c r="B12" s="32">
        <v>489</v>
      </c>
      <c r="C12">
        <v>74288</v>
      </c>
      <c r="D12" t="s">
        <v>57</v>
      </c>
      <c r="E12">
        <v>6.95</v>
      </c>
      <c r="F12" s="42">
        <v>4006</v>
      </c>
      <c r="G12" s="34">
        <v>576</v>
      </c>
      <c r="H12" s="49">
        <f t="shared" si="3"/>
        <v>106.09461654135337</v>
      </c>
      <c r="I12" s="39">
        <f t="shared" si="0"/>
        <v>3.676691729323308E-2</v>
      </c>
      <c r="J12" s="41">
        <f t="shared" si="4"/>
        <v>1305.6961804511277</v>
      </c>
      <c r="K12" s="41">
        <f t="shared" si="5"/>
        <v>338.90273684210524</v>
      </c>
      <c r="L12" s="31">
        <f t="shared" si="6"/>
        <v>1644.5989172932329</v>
      </c>
      <c r="M12" s="41">
        <f t="shared" si="7"/>
        <v>821.06785686132446</v>
      </c>
    </row>
    <row r="13" spans="1:13" ht="12.75" customHeight="1" x14ac:dyDescent="0.25">
      <c r="A13" t="s">
        <v>56</v>
      </c>
      <c r="B13" s="32">
        <v>315</v>
      </c>
      <c r="C13">
        <v>74016</v>
      </c>
      <c r="D13" t="s">
        <v>57</v>
      </c>
      <c r="E13">
        <v>10.69</v>
      </c>
      <c r="F13" s="42">
        <v>2615</v>
      </c>
      <c r="G13" s="34">
        <v>245</v>
      </c>
      <c r="H13" s="49">
        <f t="shared" si="3"/>
        <v>68.343157894736848</v>
      </c>
      <c r="I13" s="39">
        <f t="shared" si="0"/>
        <v>2.368421052631579E-2</v>
      </c>
      <c r="J13" s="41">
        <f t="shared" si="4"/>
        <v>841.09263157894748</v>
      </c>
      <c r="K13" s="41">
        <f t="shared" si="5"/>
        <v>218.31157894736845</v>
      </c>
      <c r="L13" s="31">
        <f t="shared" si="6"/>
        <v>1059.4042105263159</v>
      </c>
      <c r="M13" s="41">
        <f t="shared" si="7"/>
        <v>810.2517862533964</v>
      </c>
    </row>
    <row r="14" spans="1:13" ht="12.75" customHeight="1" x14ac:dyDescent="0.25">
      <c r="A14" t="s">
        <v>173</v>
      </c>
      <c r="B14" s="32">
        <v>183</v>
      </c>
      <c r="C14">
        <v>74124</v>
      </c>
      <c r="D14" t="s">
        <v>57</v>
      </c>
      <c r="E14">
        <v>7.66</v>
      </c>
      <c r="F14" s="42">
        <v>1556</v>
      </c>
      <c r="G14" s="34">
        <v>203</v>
      </c>
      <c r="H14" s="49">
        <f t="shared" si="3"/>
        <v>39.704120300751882</v>
      </c>
      <c r="I14" s="39">
        <f t="shared" si="0"/>
        <v>1.3759398496240602E-2</v>
      </c>
      <c r="J14" s="41">
        <f t="shared" si="4"/>
        <v>488.63476691729323</v>
      </c>
      <c r="K14" s="41">
        <f t="shared" si="5"/>
        <v>126.82863157894738</v>
      </c>
      <c r="L14" s="31">
        <f t="shared" si="6"/>
        <v>615.46339849624064</v>
      </c>
      <c r="M14" s="41">
        <f t="shared" si="7"/>
        <v>791.0840597638055</v>
      </c>
    </row>
    <row r="15" spans="1:13" ht="12.75" customHeight="1" x14ac:dyDescent="0.25">
      <c r="A15" t="s">
        <v>223</v>
      </c>
      <c r="B15" s="32">
        <v>126</v>
      </c>
      <c r="C15">
        <v>74177</v>
      </c>
      <c r="D15" t="s">
        <v>41</v>
      </c>
      <c r="E15">
        <v>8.48</v>
      </c>
      <c r="F15" s="42">
        <v>1074</v>
      </c>
      <c r="G15" s="34">
        <v>127</v>
      </c>
      <c r="H15" s="49">
        <f t="shared" si="3"/>
        <v>27.337263157894739</v>
      </c>
      <c r="I15" s="39">
        <f t="shared" si="0"/>
        <v>9.4736842105263164E-3</v>
      </c>
      <c r="J15" s="41">
        <f t="shared" si="4"/>
        <v>336.43705263157904</v>
      </c>
      <c r="K15" s="41">
        <f t="shared" si="5"/>
        <v>87.32463157894739</v>
      </c>
      <c r="L15" s="31">
        <f t="shared" si="6"/>
        <v>423.76168421052643</v>
      </c>
      <c r="M15" s="41">
        <f t="shared" si="7"/>
        <v>789.12790355777724</v>
      </c>
    </row>
    <row r="16" spans="1:13" ht="12.75" customHeight="1" x14ac:dyDescent="0.25">
      <c r="A16" t="s">
        <v>118</v>
      </c>
      <c r="B16" s="32">
        <v>86</v>
      </c>
      <c r="C16">
        <v>74069</v>
      </c>
      <c r="D16" t="s">
        <v>57</v>
      </c>
      <c r="E16">
        <v>5.38</v>
      </c>
      <c r="F16" s="42">
        <v>768</v>
      </c>
      <c r="G16" s="34">
        <v>143</v>
      </c>
      <c r="H16" s="49">
        <f t="shared" si="3"/>
        <v>18.658766917293232</v>
      </c>
      <c r="I16" s="39">
        <f t="shared" si="0"/>
        <v>6.4661654135338342E-3</v>
      </c>
      <c r="J16" s="41">
        <f t="shared" si="4"/>
        <v>229.63163909774437</v>
      </c>
      <c r="K16" s="41">
        <f t="shared" si="5"/>
        <v>59.602526315789476</v>
      </c>
      <c r="L16" s="31">
        <f t="shared" si="6"/>
        <v>289.23416541353384</v>
      </c>
      <c r="M16" s="41">
        <f t="shared" si="7"/>
        <v>753.21397243107765</v>
      </c>
    </row>
    <row r="17" spans="1:13" ht="12.75" customHeight="1" x14ac:dyDescent="0.25">
      <c r="A17" t="s">
        <v>124</v>
      </c>
      <c r="B17" s="32">
        <v>49</v>
      </c>
      <c r="C17">
        <v>74074</v>
      </c>
      <c r="D17" t="s">
        <v>57</v>
      </c>
      <c r="E17">
        <v>5.35</v>
      </c>
      <c r="F17" s="42">
        <v>464</v>
      </c>
      <c r="G17" s="34">
        <v>87</v>
      </c>
      <c r="H17" s="49">
        <f t="shared" si="3"/>
        <v>10.631157894736843</v>
      </c>
      <c r="I17" s="39">
        <f t="shared" si="0"/>
        <v>3.6842105263157894E-3</v>
      </c>
      <c r="J17" s="41">
        <f t="shared" si="4"/>
        <v>130.83663157894736</v>
      </c>
      <c r="K17" s="41">
        <f t="shared" si="5"/>
        <v>33.959578947368421</v>
      </c>
      <c r="L17" s="31">
        <f t="shared" si="6"/>
        <v>164.79621052631578</v>
      </c>
      <c r="M17" s="41">
        <f t="shared" si="7"/>
        <v>710.32849364791286</v>
      </c>
    </row>
    <row r="18" spans="1:13" ht="12.75" customHeight="1" x14ac:dyDescent="0.25">
      <c r="A18" t="s">
        <v>47</v>
      </c>
      <c r="B18" s="32">
        <v>87</v>
      </c>
      <c r="C18">
        <v>74009</v>
      </c>
      <c r="D18" t="s">
        <v>41</v>
      </c>
      <c r="E18">
        <v>6.07</v>
      </c>
      <c r="F18" s="42">
        <v>830</v>
      </c>
      <c r="G18" s="34">
        <v>137</v>
      </c>
      <c r="H18" s="49">
        <f t="shared" si="3"/>
        <v>18.875729323308271</v>
      </c>
      <c r="I18" s="39">
        <f t="shared" si="0"/>
        <v>6.5413533834586465E-3</v>
      </c>
      <c r="J18" s="41">
        <f t="shared" si="4"/>
        <v>232.30177443609023</v>
      </c>
      <c r="K18" s="41">
        <f t="shared" si="5"/>
        <v>60.295578947368419</v>
      </c>
      <c r="L18" s="31">
        <f t="shared" si="6"/>
        <v>292.59735338345865</v>
      </c>
      <c r="M18" s="41">
        <f t="shared" si="7"/>
        <v>705.05386357459918</v>
      </c>
    </row>
    <row r="19" spans="1:13" ht="12.75" customHeight="1" x14ac:dyDescent="0.25">
      <c r="A19" t="s">
        <v>218</v>
      </c>
      <c r="B19" s="32">
        <v>167</v>
      </c>
      <c r="C19">
        <v>74171</v>
      </c>
      <c r="D19" t="s">
        <v>51</v>
      </c>
      <c r="E19">
        <v>9.81</v>
      </c>
      <c r="F19" s="42">
        <v>1614</v>
      </c>
      <c r="G19" s="34">
        <v>165</v>
      </c>
      <c r="H19" s="49">
        <f t="shared" si="3"/>
        <v>36.232721804511279</v>
      </c>
      <c r="I19" s="39">
        <f t="shared" si="0"/>
        <v>1.2556390977443609E-2</v>
      </c>
      <c r="J19" s="41">
        <f t="shared" si="4"/>
        <v>445.91260150375939</v>
      </c>
      <c r="K19" s="41">
        <f t="shared" si="5"/>
        <v>115.73978947368421</v>
      </c>
      <c r="L19" s="31">
        <f t="shared" si="6"/>
        <v>561.65239097744359</v>
      </c>
      <c r="M19" s="41">
        <f t="shared" si="7"/>
        <v>695.97570133512227</v>
      </c>
    </row>
    <row r="20" spans="1:13" ht="12.75" customHeight="1" x14ac:dyDescent="0.25">
      <c r="A20" t="s">
        <v>64</v>
      </c>
      <c r="B20" s="32">
        <v>154</v>
      </c>
      <c r="C20">
        <v>74025</v>
      </c>
      <c r="D20" t="s">
        <v>51</v>
      </c>
      <c r="E20">
        <v>13.3</v>
      </c>
      <c r="F20" s="42">
        <v>1489</v>
      </c>
      <c r="G20" s="34">
        <v>112</v>
      </c>
      <c r="H20" s="49">
        <f t="shared" si="3"/>
        <v>33.412210526315789</v>
      </c>
      <c r="I20" s="39">
        <f t="shared" si="0"/>
        <v>1.1578947368421053E-2</v>
      </c>
      <c r="J20" s="41">
        <f t="shared" si="4"/>
        <v>411.20084210526323</v>
      </c>
      <c r="K20" s="41">
        <f t="shared" si="5"/>
        <v>106.73010526315791</v>
      </c>
      <c r="L20" s="31">
        <f t="shared" si="6"/>
        <v>517.93094736842113</v>
      </c>
      <c r="M20" s="41">
        <f t="shared" si="7"/>
        <v>695.67622212010895</v>
      </c>
    </row>
    <row r="21" spans="1:13" ht="12.75" customHeight="1" x14ac:dyDescent="0.25">
      <c r="A21" t="s">
        <v>348</v>
      </c>
      <c r="B21" s="32">
        <v>95</v>
      </c>
      <c r="C21">
        <v>74315</v>
      </c>
      <c r="D21" t="s">
        <v>51</v>
      </c>
      <c r="E21">
        <v>3.12</v>
      </c>
      <c r="F21" s="42">
        <v>925</v>
      </c>
      <c r="G21" s="34">
        <v>296</v>
      </c>
      <c r="H21" s="49">
        <f t="shared" si="3"/>
        <v>20.611428571428572</v>
      </c>
      <c r="I21" s="39">
        <f t="shared" si="0"/>
        <v>7.1428571428571426E-3</v>
      </c>
      <c r="J21" s="41">
        <f t="shared" si="4"/>
        <v>253.66285714285715</v>
      </c>
      <c r="K21" s="41">
        <f t="shared" si="5"/>
        <v>65.84</v>
      </c>
      <c r="L21" s="31">
        <f t="shared" si="6"/>
        <v>319.50285714285712</v>
      </c>
      <c r="M21" s="41">
        <f t="shared" si="7"/>
        <v>690.81698841698835</v>
      </c>
    </row>
    <row r="22" spans="1:13" ht="12.75" customHeight="1" x14ac:dyDescent="0.25">
      <c r="A22" t="s">
        <v>136</v>
      </c>
      <c r="B22" s="32">
        <v>68</v>
      </c>
      <c r="C22">
        <v>74086</v>
      </c>
      <c r="D22" t="s">
        <v>113</v>
      </c>
      <c r="E22">
        <v>6.86</v>
      </c>
      <c r="F22" s="42">
        <v>669</v>
      </c>
      <c r="G22" s="34">
        <v>98</v>
      </c>
      <c r="H22" s="49">
        <f t="shared" si="3"/>
        <v>14.753443609022558</v>
      </c>
      <c r="I22" s="39">
        <f t="shared" si="0"/>
        <v>5.1127819548872182E-3</v>
      </c>
      <c r="J22" s="41">
        <f t="shared" si="4"/>
        <v>181.56920300751881</v>
      </c>
      <c r="K22" s="41">
        <f t="shared" si="5"/>
        <v>47.12757894736842</v>
      </c>
      <c r="L22" s="31">
        <f t="shared" si="6"/>
        <v>228.69678195488723</v>
      </c>
      <c r="M22" s="41">
        <f t="shared" si="7"/>
        <v>683.69740494734594</v>
      </c>
    </row>
    <row r="23" spans="1:13" ht="12.75" customHeight="1" x14ac:dyDescent="0.25">
      <c r="A23" t="s">
        <v>127</v>
      </c>
      <c r="B23" s="32">
        <v>93</v>
      </c>
      <c r="C23">
        <v>74077</v>
      </c>
      <c r="D23" t="s">
        <v>117</v>
      </c>
      <c r="E23">
        <v>16.88</v>
      </c>
      <c r="F23" s="42">
        <v>938</v>
      </c>
      <c r="G23" s="34">
        <v>56</v>
      </c>
      <c r="H23" s="49">
        <f t="shared" si="3"/>
        <v>20.177503759398498</v>
      </c>
      <c r="I23" s="39">
        <f t="shared" si="0"/>
        <v>6.9924812030075188E-3</v>
      </c>
      <c r="J23" s="41">
        <f t="shared" si="4"/>
        <v>248.32258646616543</v>
      </c>
      <c r="K23" s="41">
        <f t="shared" si="5"/>
        <v>64.453894736842116</v>
      </c>
      <c r="L23" s="31">
        <f t="shared" si="6"/>
        <v>312.77648120300756</v>
      </c>
      <c r="M23" s="41">
        <f t="shared" si="7"/>
        <v>666.90081279958963</v>
      </c>
    </row>
    <row r="24" spans="1:13" ht="12.75" customHeight="1" x14ac:dyDescent="0.25">
      <c r="A24" t="s">
        <v>229</v>
      </c>
      <c r="B24" s="32">
        <v>93</v>
      </c>
      <c r="C24">
        <v>74184</v>
      </c>
      <c r="D24" t="s">
        <v>113</v>
      </c>
      <c r="E24">
        <v>8.7899999999999991</v>
      </c>
      <c r="F24" s="42">
        <v>947</v>
      </c>
      <c r="G24" s="34">
        <v>108</v>
      </c>
      <c r="H24" s="49">
        <f t="shared" si="3"/>
        <v>20.177503759398498</v>
      </c>
      <c r="I24" s="39">
        <f t="shared" si="0"/>
        <v>6.9924812030075188E-3</v>
      </c>
      <c r="J24" s="41">
        <f t="shared" si="4"/>
        <v>248.32258646616543</v>
      </c>
      <c r="K24" s="41">
        <f t="shared" si="5"/>
        <v>64.453894736842116</v>
      </c>
      <c r="L24" s="31">
        <f t="shared" si="6"/>
        <v>312.77648120300756</v>
      </c>
      <c r="M24" s="41">
        <f t="shared" si="7"/>
        <v>660.56279029146265</v>
      </c>
    </row>
    <row r="25" spans="1:13" ht="12.75" customHeight="1" x14ac:dyDescent="0.25">
      <c r="A25" t="s">
        <v>119</v>
      </c>
      <c r="B25" s="32">
        <v>234</v>
      </c>
      <c r="C25">
        <v>74070</v>
      </c>
      <c r="D25" t="s">
        <v>51</v>
      </c>
      <c r="E25">
        <v>10.87</v>
      </c>
      <c r="F25" s="42">
        <v>2405</v>
      </c>
      <c r="G25" s="34">
        <v>221</v>
      </c>
      <c r="H25" s="49">
        <f t="shared" si="3"/>
        <v>50.769203007518797</v>
      </c>
      <c r="I25" s="39">
        <f t="shared" si="0"/>
        <v>1.7593984962406016E-2</v>
      </c>
      <c r="J25" s="41">
        <f t="shared" si="4"/>
        <v>624.8116691729324</v>
      </c>
      <c r="K25" s="41">
        <f t="shared" si="5"/>
        <v>162.1743157894737</v>
      </c>
      <c r="L25" s="31">
        <f t="shared" si="6"/>
        <v>786.98598496240606</v>
      </c>
      <c r="M25" s="41">
        <f t="shared" si="7"/>
        <v>654.45819955293643</v>
      </c>
    </row>
    <row r="26" spans="1:13" ht="12.75" customHeight="1" x14ac:dyDescent="0.25">
      <c r="A26" t="s">
        <v>198</v>
      </c>
      <c r="B26" s="32">
        <v>138</v>
      </c>
      <c r="C26">
        <v>74150</v>
      </c>
      <c r="D26" t="s">
        <v>51</v>
      </c>
      <c r="E26">
        <v>7.86</v>
      </c>
      <c r="F26" s="42">
        <v>1467</v>
      </c>
      <c r="G26" s="34">
        <v>187</v>
      </c>
      <c r="H26" s="49">
        <f t="shared" si="3"/>
        <v>29.94081203007519</v>
      </c>
      <c r="I26" s="39">
        <f t="shared" si="0"/>
        <v>1.0375939849624059E-2</v>
      </c>
      <c r="J26" s="41">
        <f t="shared" si="4"/>
        <v>368.47867669172933</v>
      </c>
      <c r="K26" s="41">
        <f t="shared" si="5"/>
        <v>95.641263157894741</v>
      </c>
      <c r="L26" s="31">
        <f t="shared" si="6"/>
        <v>464.11993984962407</v>
      </c>
      <c r="M26" s="41">
        <f t="shared" si="7"/>
        <v>632.74702092654957</v>
      </c>
    </row>
    <row r="27" spans="1:13" ht="12.75" customHeight="1" x14ac:dyDescent="0.25">
      <c r="A27" t="s">
        <v>114</v>
      </c>
      <c r="B27" s="32">
        <v>19</v>
      </c>
      <c r="C27">
        <v>74066</v>
      </c>
      <c r="D27" t="s">
        <v>113</v>
      </c>
      <c r="E27">
        <v>3.17</v>
      </c>
      <c r="F27" s="42">
        <v>208</v>
      </c>
      <c r="G27" s="34">
        <v>66</v>
      </c>
      <c r="H27" s="49">
        <f t="shared" si="3"/>
        <v>4.1222857142857148</v>
      </c>
      <c r="I27" s="39">
        <f t="shared" si="0"/>
        <v>1.4285714285714286E-3</v>
      </c>
      <c r="J27" s="41">
        <f t="shared" si="4"/>
        <v>50.732571428571433</v>
      </c>
      <c r="K27" s="41">
        <f t="shared" si="5"/>
        <v>13.168000000000001</v>
      </c>
      <c r="L27" s="31">
        <f t="shared" si="6"/>
        <v>63.900571428571432</v>
      </c>
      <c r="M27" s="41">
        <f t="shared" si="7"/>
        <v>614.42857142857144</v>
      </c>
    </row>
    <row r="28" spans="1:13" ht="12.75" customHeight="1" x14ac:dyDescent="0.25">
      <c r="A28" t="s">
        <v>257</v>
      </c>
      <c r="B28" s="32">
        <v>68</v>
      </c>
      <c r="C28">
        <v>74216</v>
      </c>
      <c r="D28" t="s">
        <v>57</v>
      </c>
      <c r="E28">
        <v>8.66</v>
      </c>
      <c r="F28" s="42">
        <v>760</v>
      </c>
      <c r="G28" s="34">
        <v>88</v>
      </c>
      <c r="H28" s="49">
        <f t="shared" si="3"/>
        <v>14.753443609022558</v>
      </c>
      <c r="I28" s="39">
        <f t="shared" si="0"/>
        <v>5.1127819548872182E-3</v>
      </c>
      <c r="J28" s="41">
        <f t="shared" si="4"/>
        <v>181.56920300751881</v>
      </c>
      <c r="K28" s="41">
        <f t="shared" si="5"/>
        <v>47.12757894736842</v>
      </c>
      <c r="L28" s="31">
        <f t="shared" si="6"/>
        <v>228.69678195488723</v>
      </c>
      <c r="M28" s="41">
        <f t="shared" si="7"/>
        <v>601.83363672338737</v>
      </c>
    </row>
    <row r="29" spans="1:13" ht="12.75" customHeight="1" x14ac:dyDescent="0.25">
      <c r="A29" t="s">
        <v>347</v>
      </c>
      <c r="B29" s="32">
        <v>121</v>
      </c>
      <c r="C29">
        <v>74314</v>
      </c>
      <c r="D29" t="s">
        <v>57</v>
      </c>
      <c r="E29">
        <v>12.53</v>
      </c>
      <c r="F29" s="42">
        <v>1398</v>
      </c>
      <c r="G29" s="34">
        <v>112</v>
      </c>
      <c r="H29" s="49">
        <f t="shared" si="3"/>
        <v>26.252451127819548</v>
      </c>
      <c r="I29" s="39">
        <f t="shared" si="0"/>
        <v>9.0977443609022556E-3</v>
      </c>
      <c r="J29" s="41">
        <f t="shared" si="4"/>
        <v>323.08637593984963</v>
      </c>
      <c r="K29" s="41">
        <f t="shared" si="5"/>
        <v>83.859368421052636</v>
      </c>
      <c r="L29" s="31">
        <f t="shared" si="6"/>
        <v>406.94574436090227</v>
      </c>
      <c r="M29" s="41">
        <f t="shared" si="7"/>
        <v>582.18275301988876</v>
      </c>
    </row>
    <row r="30" spans="1:13" ht="12.75" customHeight="1" x14ac:dyDescent="0.25">
      <c r="A30" t="s">
        <v>346</v>
      </c>
      <c r="B30" s="32">
        <v>35</v>
      </c>
      <c r="C30">
        <v>74313</v>
      </c>
      <c r="D30" t="s">
        <v>41</v>
      </c>
      <c r="E30">
        <v>6.57</v>
      </c>
      <c r="F30" s="42">
        <v>423</v>
      </c>
      <c r="G30" s="34">
        <v>64</v>
      </c>
      <c r="H30" s="49">
        <f t="shared" si="3"/>
        <v>7.593684210526316</v>
      </c>
      <c r="I30" s="39">
        <f t="shared" si="0"/>
        <v>2.631578947368421E-3</v>
      </c>
      <c r="J30" s="41">
        <f t="shared" si="4"/>
        <v>93.454736842105262</v>
      </c>
      <c r="K30" s="41">
        <f t="shared" si="5"/>
        <v>24.256842105263161</v>
      </c>
      <c r="L30" s="31">
        <f t="shared" si="6"/>
        <v>117.71157894736842</v>
      </c>
      <c r="M30" s="41">
        <f t="shared" si="7"/>
        <v>556.55592882916517</v>
      </c>
    </row>
    <row r="31" spans="1:13" ht="12.75" customHeight="1" x14ac:dyDescent="0.25">
      <c r="A31" t="s">
        <v>267</v>
      </c>
      <c r="B31" s="32">
        <v>29</v>
      </c>
      <c r="C31">
        <v>74228</v>
      </c>
      <c r="D31" t="s">
        <v>41</v>
      </c>
      <c r="E31">
        <v>2.5499999999999998</v>
      </c>
      <c r="F31" s="42">
        <v>353</v>
      </c>
      <c r="G31" s="34">
        <v>138</v>
      </c>
      <c r="H31" s="49">
        <f t="shared" si="3"/>
        <v>6.2919097744360899</v>
      </c>
      <c r="I31" s="39">
        <f t="shared" si="0"/>
        <v>2.1804511278195487E-3</v>
      </c>
      <c r="J31" s="41">
        <f t="shared" si="4"/>
        <v>77.433924812030071</v>
      </c>
      <c r="K31" s="41">
        <f t="shared" si="5"/>
        <v>20.098526315789471</v>
      </c>
      <c r="L31" s="31">
        <f t="shared" si="6"/>
        <v>97.532451127819542</v>
      </c>
      <c r="M31" s="41">
        <f t="shared" si="7"/>
        <v>552.59179109246202</v>
      </c>
    </row>
    <row r="32" spans="1:13" ht="12.75" customHeight="1" x14ac:dyDescent="0.25">
      <c r="A32" t="s">
        <v>237</v>
      </c>
      <c r="B32" s="32">
        <v>83</v>
      </c>
      <c r="C32">
        <v>74193</v>
      </c>
      <c r="D32" t="s">
        <v>55</v>
      </c>
      <c r="E32">
        <v>14.38</v>
      </c>
      <c r="F32" s="42">
        <v>1059</v>
      </c>
      <c r="G32" s="34">
        <v>74</v>
      </c>
      <c r="H32" s="49">
        <f t="shared" si="3"/>
        <v>18.007879699248122</v>
      </c>
      <c r="I32" s="39">
        <f t="shared" si="0"/>
        <v>6.2406015037593989E-3</v>
      </c>
      <c r="J32" s="41">
        <f t="shared" si="4"/>
        <v>221.62123308270679</v>
      </c>
      <c r="K32" s="41">
        <f t="shared" si="5"/>
        <v>57.523368421052638</v>
      </c>
      <c r="L32" s="31">
        <f t="shared" si="6"/>
        <v>279.14460150375942</v>
      </c>
      <c r="M32" s="41">
        <f t="shared" si="7"/>
        <v>527.18527196177411</v>
      </c>
    </row>
    <row r="33" spans="1:13" ht="12.75" customHeight="1" x14ac:dyDescent="0.25">
      <c r="A33" t="s">
        <v>95</v>
      </c>
      <c r="B33" s="32">
        <v>73</v>
      </c>
      <c r="C33">
        <v>74052</v>
      </c>
      <c r="D33" t="s">
        <v>41</v>
      </c>
      <c r="E33">
        <v>12.66</v>
      </c>
      <c r="F33" s="42">
        <v>965</v>
      </c>
      <c r="G33" s="34">
        <v>76</v>
      </c>
      <c r="H33" s="49">
        <f t="shared" si="3"/>
        <v>15.838255639097746</v>
      </c>
      <c r="I33" s="39">
        <f t="shared" si="0"/>
        <v>5.4887218045112781E-3</v>
      </c>
      <c r="J33" s="41">
        <f t="shared" si="4"/>
        <v>194.91987969924813</v>
      </c>
      <c r="K33" s="41">
        <f t="shared" si="5"/>
        <v>50.592842105263159</v>
      </c>
      <c r="L33" s="31">
        <f t="shared" si="6"/>
        <v>245.51272180451127</v>
      </c>
      <c r="M33" s="41">
        <f t="shared" si="7"/>
        <v>508.83465658966065</v>
      </c>
    </row>
    <row r="34" spans="1:13" ht="12.75" customHeight="1" x14ac:dyDescent="0.25">
      <c r="A34" t="s">
        <v>268</v>
      </c>
      <c r="B34" s="32">
        <v>266</v>
      </c>
      <c r="C34">
        <v>74229</v>
      </c>
      <c r="D34" t="s">
        <v>45</v>
      </c>
      <c r="E34">
        <v>12.55</v>
      </c>
      <c r="F34" s="42">
        <v>3549</v>
      </c>
      <c r="G34" s="34">
        <v>283</v>
      </c>
      <c r="H34" s="49">
        <f t="shared" si="3"/>
        <v>57.712000000000003</v>
      </c>
      <c r="I34" s="39">
        <f t="shared" si="0"/>
        <v>0.02</v>
      </c>
      <c r="J34" s="41">
        <f t="shared" si="4"/>
        <v>710.25600000000009</v>
      </c>
      <c r="K34" s="41">
        <f t="shared" si="5"/>
        <v>184.352</v>
      </c>
      <c r="L34" s="31">
        <f t="shared" si="6"/>
        <v>894.60800000000006</v>
      </c>
      <c r="M34" s="41">
        <f t="shared" si="7"/>
        <v>504.14652014652017</v>
      </c>
    </row>
    <row r="35" spans="1:13" ht="12.75" customHeight="1" x14ac:dyDescent="0.25">
      <c r="A35" t="s">
        <v>230</v>
      </c>
      <c r="B35" s="32">
        <v>171</v>
      </c>
      <c r="C35">
        <v>74185</v>
      </c>
      <c r="D35" t="s">
        <v>55</v>
      </c>
      <c r="E35">
        <v>11.4</v>
      </c>
      <c r="F35" s="42">
        <v>2321</v>
      </c>
      <c r="G35" s="34">
        <v>204</v>
      </c>
      <c r="H35" s="49">
        <f t="shared" si="3"/>
        <v>37.100571428571435</v>
      </c>
      <c r="I35" s="39">
        <f t="shared" si="0"/>
        <v>1.2857142857142857E-2</v>
      </c>
      <c r="J35" s="41">
        <f t="shared" si="4"/>
        <v>456.59314285714282</v>
      </c>
      <c r="K35" s="41">
        <f t="shared" si="5"/>
        <v>118.512</v>
      </c>
      <c r="L35" s="31">
        <f t="shared" si="6"/>
        <v>575.10514285714282</v>
      </c>
      <c r="M35" s="41">
        <f t="shared" si="7"/>
        <v>495.56668923493561</v>
      </c>
    </row>
    <row r="36" spans="1:13" ht="12.75" customHeight="1" x14ac:dyDescent="0.25">
      <c r="A36" t="s">
        <v>281</v>
      </c>
      <c r="B36" s="32">
        <v>967</v>
      </c>
      <c r="C36">
        <v>74243</v>
      </c>
      <c r="D36" t="s">
        <v>57</v>
      </c>
      <c r="E36">
        <v>10.59</v>
      </c>
      <c r="F36" s="42">
        <v>13253</v>
      </c>
      <c r="G36" s="34" t="s">
        <v>282</v>
      </c>
      <c r="H36" s="49">
        <f t="shared" si="3"/>
        <v>209.80264661654138</v>
      </c>
      <c r="I36" s="39">
        <f t="shared" si="0"/>
        <v>7.2706766917293233E-2</v>
      </c>
      <c r="J36" s="41">
        <f t="shared" si="4"/>
        <v>2582.0208721804515</v>
      </c>
      <c r="K36" s="41">
        <f t="shared" si="5"/>
        <v>670.1818947368422</v>
      </c>
      <c r="L36" s="31">
        <f t="shared" si="6"/>
        <v>3252.202766917294</v>
      </c>
      <c r="M36" s="41">
        <f t="shared" si="7"/>
        <v>490.78740917789088</v>
      </c>
    </row>
    <row r="37" spans="1:13" ht="12.75" customHeight="1" x14ac:dyDescent="0.25">
      <c r="A37" t="s">
        <v>194</v>
      </c>
      <c r="B37" s="32">
        <v>46</v>
      </c>
      <c r="C37">
        <v>74145</v>
      </c>
      <c r="D37" t="s">
        <v>45</v>
      </c>
      <c r="E37">
        <v>2.71</v>
      </c>
      <c r="F37" s="42">
        <v>645</v>
      </c>
      <c r="G37" s="34">
        <v>238</v>
      </c>
      <c r="H37" s="49">
        <f t="shared" si="3"/>
        <v>9.9802706766917293</v>
      </c>
      <c r="I37" s="39">
        <f t="shared" si="0"/>
        <v>3.4586466165413532E-3</v>
      </c>
      <c r="J37" s="41">
        <f t="shared" si="4"/>
        <v>122.82622556390977</v>
      </c>
      <c r="K37" s="41">
        <f t="shared" si="5"/>
        <v>31.880421052631579</v>
      </c>
      <c r="L37" s="31">
        <f t="shared" si="6"/>
        <v>154.70664661654135</v>
      </c>
      <c r="M37" s="41">
        <f t="shared" si="7"/>
        <v>479.71053214431424</v>
      </c>
    </row>
    <row r="38" spans="1:13" ht="12.75" customHeight="1" x14ac:dyDescent="0.25">
      <c r="A38" t="s">
        <v>54</v>
      </c>
      <c r="B38" s="32">
        <v>74</v>
      </c>
      <c r="C38">
        <v>74015</v>
      </c>
      <c r="D38" t="s">
        <v>55</v>
      </c>
      <c r="E38">
        <v>12.25</v>
      </c>
      <c r="F38" s="42">
        <v>1065</v>
      </c>
      <c r="G38" s="34">
        <v>87</v>
      </c>
      <c r="H38" s="49">
        <f t="shared" si="3"/>
        <v>16.055218045112785</v>
      </c>
      <c r="I38" s="39">
        <f t="shared" si="0"/>
        <v>5.5639097744360905E-3</v>
      </c>
      <c r="J38" s="41">
        <f t="shared" si="4"/>
        <v>197.59001503759401</v>
      </c>
      <c r="K38" s="41">
        <f t="shared" si="5"/>
        <v>51.285894736842117</v>
      </c>
      <c r="L38" s="31">
        <f t="shared" si="6"/>
        <v>248.87590977443614</v>
      </c>
      <c r="M38" s="41">
        <f t="shared" si="7"/>
        <v>467.37260051537305</v>
      </c>
    </row>
    <row r="39" spans="1:13" ht="12.75" customHeight="1" x14ac:dyDescent="0.25">
      <c r="A39" t="s">
        <v>139</v>
      </c>
      <c r="B39" s="32">
        <v>70</v>
      </c>
      <c r="C39">
        <v>74088</v>
      </c>
      <c r="D39" t="s">
        <v>41</v>
      </c>
      <c r="E39">
        <v>9.2100000000000009</v>
      </c>
      <c r="F39" s="42">
        <v>1022</v>
      </c>
      <c r="G39" s="34">
        <v>111</v>
      </c>
      <c r="H39" s="49">
        <f t="shared" si="3"/>
        <v>15.187368421052632</v>
      </c>
      <c r="I39" s="39">
        <f t="shared" si="0"/>
        <v>5.263157894736842E-3</v>
      </c>
      <c r="J39" s="41">
        <f t="shared" si="4"/>
        <v>186.90947368421052</v>
      </c>
      <c r="K39" s="41">
        <f t="shared" si="5"/>
        <v>48.513684210526321</v>
      </c>
      <c r="L39" s="31">
        <f t="shared" si="6"/>
        <v>235.42315789473685</v>
      </c>
      <c r="M39" s="41">
        <f t="shared" si="7"/>
        <v>460.71068081161809</v>
      </c>
    </row>
    <row r="40" spans="1:13" ht="12.75" customHeight="1" x14ac:dyDescent="0.25">
      <c r="A40" t="s">
        <v>339</v>
      </c>
      <c r="B40" s="32">
        <v>39</v>
      </c>
      <c r="C40">
        <v>74306</v>
      </c>
      <c r="D40" t="s">
        <v>41</v>
      </c>
      <c r="E40">
        <v>3.49</v>
      </c>
      <c r="F40" s="42">
        <v>606</v>
      </c>
      <c r="G40" s="34">
        <v>174</v>
      </c>
      <c r="H40" s="49">
        <f t="shared" si="3"/>
        <v>8.4615338345864668</v>
      </c>
      <c r="I40" s="39">
        <f t="shared" si="0"/>
        <v>2.932330827067669E-3</v>
      </c>
      <c r="J40" s="41">
        <f t="shared" si="4"/>
        <v>104.13527819548872</v>
      </c>
      <c r="K40" s="41">
        <f t="shared" si="5"/>
        <v>27.029052631578949</v>
      </c>
      <c r="L40" s="31">
        <f t="shared" si="6"/>
        <v>131.16433082706766</v>
      </c>
      <c r="M40" s="41">
        <f t="shared" si="7"/>
        <v>432.88558028735201</v>
      </c>
    </row>
    <row r="41" spans="1:13" ht="12.75" customHeight="1" x14ac:dyDescent="0.25">
      <c r="A41" t="s">
        <v>260</v>
      </c>
      <c r="B41" s="32">
        <v>466</v>
      </c>
      <c r="C41">
        <v>74220</v>
      </c>
      <c r="D41" t="s">
        <v>55</v>
      </c>
      <c r="E41">
        <v>25.08</v>
      </c>
      <c r="F41" s="42">
        <v>7245</v>
      </c>
      <c r="G41" s="34">
        <v>289</v>
      </c>
      <c r="H41" s="49">
        <f t="shared" si="3"/>
        <v>101.10448120300754</v>
      </c>
      <c r="I41" s="39">
        <f t="shared" si="0"/>
        <v>3.5037593984962409E-2</v>
      </c>
      <c r="J41" s="41">
        <f t="shared" si="4"/>
        <v>1244.2830676691731</v>
      </c>
      <c r="K41" s="41">
        <f t="shared" si="5"/>
        <v>322.96252631578955</v>
      </c>
      <c r="L41" s="31">
        <f t="shared" si="6"/>
        <v>1567.2455939849626</v>
      </c>
      <c r="M41" s="41">
        <f t="shared" si="7"/>
        <v>432.64198591717394</v>
      </c>
    </row>
    <row r="42" spans="1:13" ht="12.75" customHeight="1" x14ac:dyDescent="0.25">
      <c r="A42" t="s">
        <v>93</v>
      </c>
      <c r="B42" s="32">
        <v>39</v>
      </c>
      <c r="C42">
        <v>74050</v>
      </c>
      <c r="D42" t="s">
        <v>82</v>
      </c>
      <c r="E42">
        <v>9.8699999999999992</v>
      </c>
      <c r="F42" s="42">
        <v>612</v>
      </c>
      <c r="G42" s="34">
        <v>62</v>
      </c>
      <c r="H42" s="49">
        <f t="shared" si="3"/>
        <v>8.4615338345864668</v>
      </c>
      <c r="I42" s="39">
        <f t="shared" si="0"/>
        <v>2.932330827067669E-3</v>
      </c>
      <c r="J42" s="41">
        <f t="shared" si="4"/>
        <v>104.13527819548872</v>
      </c>
      <c r="K42" s="41">
        <f t="shared" si="5"/>
        <v>27.029052631578949</v>
      </c>
      <c r="L42" s="31">
        <f t="shared" si="6"/>
        <v>131.16433082706766</v>
      </c>
      <c r="M42" s="41">
        <f t="shared" si="7"/>
        <v>428.64160401002505</v>
      </c>
    </row>
    <row r="43" spans="1:13" ht="12.75" customHeight="1" x14ac:dyDescent="0.25">
      <c r="A43" t="s">
        <v>94</v>
      </c>
      <c r="B43" s="32">
        <v>41</v>
      </c>
      <c r="C43">
        <v>74051</v>
      </c>
      <c r="D43" t="s">
        <v>41</v>
      </c>
      <c r="E43">
        <v>11.46</v>
      </c>
      <c r="F43" s="42">
        <v>646</v>
      </c>
      <c r="G43" s="34">
        <v>56</v>
      </c>
      <c r="H43" s="49">
        <f t="shared" si="3"/>
        <v>8.8954586466165413</v>
      </c>
      <c r="I43" s="39">
        <f t="shared" si="0"/>
        <v>3.0827067669172933E-3</v>
      </c>
      <c r="J43" s="41">
        <f t="shared" si="4"/>
        <v>109.47554887218047</v>
      </c>
      <c r="K43" s="41">
        <f t="shared" si="5"/>
        <v>28.415157894736844</v>
      </c>
      <c r="L43" s="31">
        <f t="shared" si="6"/>
        <v>137.8907067669173</v>
      </c>
      <c r="M43" s="41">
        <f t="shared" si="7"/>
        <v>426.90621290067276</v>
      </c>
    </row>
    <row r="44" spans="1:13" ht="12.75" customHeight="1" x14ac:dyDescent="0.25">
      <c r="A44" t="s">
        <v>210</v>
      </c>
      <c r="B44" s="32">
        <v>60</v>
      </c>
      <c r="C44">
        <v>74162</v>
      </c>
      <c r="D44" t="s">
        <v>171</v>
      </c>
      <c r="E44">
        <v>4.17</v>
      </c>
      <c r="F44" s="42">
        <v>961</v>
      </c>
      <c r="G44" s="34">
        <v>230</v>
      </c>
      <c r="H44" s="49">
        <f t="shared" si="3"/>
        <v>13.017744360902256</v>
      </c>
      <c r="I44" s="39">
        <f t="shared" si="0"/>
        <v>4.5112781954887221E-3</v>
      </c>
      <c r="J44" s="41">
        <f t="shared" si="4"/>
        <v>160.20812030075192</v>
      </c>
      <c r="K44" s="41">
        <f t="shared" si="5"/>
        <v>41.583157894736843</v>
      </c>
      <c r="L44" s="31">
        <f t="shared" si="6"/>
        <v>201.79127819548876</v>
      </c>
      <c r="M44" s="41">
        <f t="shared" si="7"/>
        <v>419.96103682723992</v>
      </c>
    </row>
    <row r="45" spans="1:13" ht="12.75" customHeight="1" x14ac:dyDescent="0.25">
      <c r="A45" t="s">
        <v>215</v>
      </c>
      <c r="B45" s="32">
        <v>52</v>
      </c>
      <c r="C45">
        <v>74168</v>
      </c>
      <c r="D45" t="s">
        <v>113</v>
      </c>
      <c r="E45">
        <v>8.1199999999999992</v>
      </c>
      <c r="F45" s="42">
        <v>843</v>
      </c>
      <c r="G45" s="34">
        <v>104</v>
      </c>
      <c r="H45" s="49">
        <f t="shared" si="3"/>
        <v>11.282045112781958</v>
      </c>
      <c r="I45" s="39">
        <f t="shared" si="0"/>
        <v>3.909774436090226E-3</v>
      </c>
      <c r="J45" s="41">
        <f t="shared" si="4"/>
        <v>138.84703759398499</v>
      </c>
      <c r="K45" s="41">
        <f t="shared" si="5"/>
        <v>36.038736842105266</v>
      </c>
      <c r="L45" s="31">
        <f t="shared" si="6"/>
        <v>174.88577443609026</v>
      </c>
      <c r="M45" s="41">
        <f t="shared" si="7"/>
        <v>414.9128693620172</v>
      </c>
    </row>
    <row r="46" spans="1:13" ht="12.75" customHeight="1" x14ac:dyDescent="0.25">
      <c r="A46" t="s">
        <v>169</v>
      </c>
      <c r="B46" s="32">
        <v>67</v>
      </c>
      <c r="C46">
        <v>74121</v>
      </c>
      <c r="D46" t="s">
        <v>51</v>
      </c>
      <c r="E46">
        <v>6.66</v>
      </c>
      <c r="F46" s="42">
        <v>1098</v>
      </c>
      <c r="G46" s="34">
        <v>165</v>
      </c>
      <c r="H46" s="49">
        <f t="shared" si="3"/>
        <v>14.536481203007519</v>
      </c>
      <c r="I46" s="39">
        <f t="shared" si="0"/>
        <v>5.0375939849624058E-3</v>
      </c>
      <c r="J46" s="41">
        <f t="shared" si="4"/>
        <v>178.89906766917295</v>
      </c>
      <c r="K46" s="41">
        <f t="shared" si="5"/>
        <v>46.434526315789476</v>
      </c>
      <c r="L46" s="31">
        <f t="shared" si="6"/>
        <v>225.33359398496242</v>
      </c>
      <c r="M46" s="41">
        <f t="shared" si="7"/>
        <v>410.44370489064192</v>
      </c>
    </row>
    <row r="47" spans="1:13" ht="12.75" customHeight="1" x14ac:dyDescent="0.25">
      <c r="A47" t="s">
        <v>112</v>
      </c>
      <c r="B47" s="32">
        <v>27</v>
      </c>
      <c r="C47">
        <v>74065</v>
      </c>
      <c r="D47" t="s">
        <v>113</v>
      </c>
      <c r="E47">
        <v>12.38</v>
      </c>
      <c r="F47" s="42">
        <v>448</v>
      </c>
      <c r="G47" s="34">
        <v>36</v>
      </c>
      <c r="H47" s="49">
        <f t="shared" si="3"/>
        <v>5.8579849624060154</v>
      </c>
      <c r="I47" s="39">
        <f t="shared" si="0"/>
        <v>2.0300751879699249E-3</v>
      </c>
      <c r="J47" s="41">
        <f t="shared" si="4"/>
        <v>72.093654135338355</v>
      </c>
      <c r="K47" s="41">
        <f t="shared" si="5"/>
        <v>18.71242105263158</v>
      </c>
      <c r="L47" s="31">
        <f t="shared" si="6"/>
        <v>90.806075187969938</v>
      </c>
      <c r="M47" s="41">
        <f t="shared" si="7"/>
        <v>405.3842642320086</v>
      </c>
    </row>
    <row r="48" spans="1:13" ht="12.75" customHeight="1" x14ac:dyDescent="0.25">
      <c r="A48" t="s">
        <v>243</v>
      </c>
      <c r="B48" s="32">
        <v>26</v>
      </c>
      <c r="C48">
        <v>74199</v>
      </c>
      <c r="D48" t="s">
        <v>51</v>
      </c>
      <c r="E48">
        <v>1.82</v>
      </c>
      <c r="F48" s="42">
        <v>435</v>
      </c>
      <c r="G48" s="34">
        <v>239</v>
      </c>
      <c r="H48" s="49">
        <f t="shared" si="3"/>
        <v>5.641022556390979</v>
      </c>
      <c r="I48" s="39">
        <f t="shared" si="0"/>
        <v>1.954887218045113E-3</v>
      </c>
      <c r="J48" s="41">
        <f t="shared" si="4"/>
        <v>69.423518796992497</v>
      </c>
      <c r="K48" s="41">
        <f t="shared" si="5"/>
        <v>18.019368421052633</v>
      </c>
      <c r="L48" s="31">
        <f t="shared" si="6"/>
        <v>87.442887218045129</v>
      </c>
      <c r="M48" s="41">
        <f t="shared" si="7"/>
        <v>402.03626307147181</v>
      </c>
    </row>
    <row r="49" spans="1:13" ht="12.75" customHeight="1" x14ac:dyDescent="0.25">
      <c r="A49" t="s">
        <v>273</v>
      </c>
      <c r="B49" s="32">
        <v>28</v>
      </c>
      <c r="C49">
        <v>74235</v>
      </c>
      <c r="D49" t="s">
        <v>117</v>
      </c>
      <c r="E49">
        <v>7.85</v>
      </c>
      <c r="F49" s="42">
        <v>479</v>
      </c>
      <c r="G49" s="34">
        <v>61</v>
      </c>
      <c r="H49" s="49">
        <f t="shared" si="3"/>
        <v>6.0749473684210535</v>
      </c>
      <c r="I49" s="39">
        <f t="shared" si="0"/>
        <v>2.1052631578947368E-3</v>
      </c>
      <c r="J49" s="41">
        <f t="shared" si="4"/>
        <v>74.763789473684213</v>
      </c>
      <c r="K49" s="41">
        <f t="shared" si="5"/>
        <v>19.405473684210527</v>
      </c>
      <c r="L49" s="31">
        <f t="shared" si="6"/>
        <v>94.169263157894733</v>
      </c>
      <c r="M49" s="41">
        <f t="shared" si="7"/>
        <v>393.19107790352706</v>
      </c>
    </row>
    <row r="50" spans="1:13" ht="12.75" customHeight="1" x14ac:dyDescent="0.25">
      <c r="A50" t="s">
        <v>293</v>
      </c>
      <c r="B50" s="32">
        <v>23</v>
      </c>
      <c r="C50">
        <v>74259</v>
      </c>
      <c r="D50" t="s">
        <v>41</v>
      </c>
      <c r="E50">
        <v>13.72</v>
      </c>
      <c r="F50" s="42">
        <v>395</v>
      </c>
      <c r="G50" s="34">
        <v>29</v>
      </c>
      <c r="H50" s="49">
        <f t="shared" si="3"/>
        <v>4.9901353383458646</v>
      </c>
      <c r="I50" s="39">
        <f t="shared" si="0"/>
        <v>1.7293233082706766E-3</v>
      </c>
      <c r="J50" s="41">
        <f t="shared" si="4"/>
        <v>61.413112781954887</v>
      </c>
      <c r="K50" s="41">
        <f t="shared" si="5"/>
        <v>15.94021052631579</v>
      </c>
      <c r="L50" s="31">
        <f t="shared" si="6"/>
        <v>77.353323308270674</v>
      </c>
      <c r="M50" s="41">
        <f t="shared" si="7"/>
        <v>391.66239649757307</v>
      </c>
    </row>
    <row r="51" spans="1:13" ht="12.75" customHeight="1" x14ac:dyDescent="0.25">
      <c r="A51" t="s">
        <v>133</v>
      </c>
      <c r="B51" s="32">
        <v>227</v>
      </c>
      <c r="C51">
        <v>74082</v>
      </c>
      <c r="D51" t="s">
        <v>57</v>
      </c>
      <c r="E51">
        <v>6.13</v>
      </c>
      <c r="F51" s="42">
        <v>3906</v>
      </c>
      <c r="G51" s="34">
        <v>637</v>
      </c>
      <c r="H51" s="49">
        <f t="shared" si="3"/>
        <v>49.250466165413542</v>
      </c>
      <c r="I51" s="39">
        <f t="shared" si="0"/>
        <v>1.7067669172932332E-2</v>
      </c>
      <c r="J51" s="41">
        <f t="shared" si="4"/>
        <v>606.12072180451139</v>
      </c>
      <c r="K51" s="41">
        <f t="shared" si="5"/>
        <v>157.32294736842107</v>
      </c>
      <c r="L51" s="31">
        <f t="shared" si="6"/>
        <v>763.44366917293246</v>
      </c>
      <c r="M51" s="41">
        <f t="shared" si="7"/>
        <v>390.90817673985276</v>
      </c>
    </row>
    <row r="52" spans="1:13" ht="12.75" customHeight="1" x14ac:dyDescent="0.25">
      <c r="A52" t="s">
        <v>158</v>
      </c>
      <c r="B52" s="32">
        <v>48</v>
      </c>
      <c r="C52">
        <v>74109</v>
      </c>
      <c r="D52" t="s">
        <v>117</v>
      </c>
      <c r="E52">
        <v>8.9499999999999993</v>
      </c>
      <c r="F52" s="42">
        <v>837</v>
      </c>
      <c r="G52" s="34">
        <v>94</v>
      </c>
      <c r="H52" s="49">
        <f t="shared" si="3"/>
        <v>10.414195488721806</v>
      </c>
      <c r="I52" s="39">
        <f t="shared" si="0"/>
        <v>3.6090225563909775E-3</v>
      </c>
      <c r="J52" s="41">
        <f t="shared" si="4"/>
        <v>128.1664962406015</v>
      </c>
      <c r="K52" s="41">
        <f t="shared" si="5"/>
        <v>33.266526315789477</v>
      </c>
      <c r="L52" s="31">
        <f t="shared" si="6"/>
        <v>161.43302255639099</v>
      </c>
      <c r="M52" s="41">
        <f t="shared" si="7"/>
        <v>385.74198938205734</v>
      </c>
    </row>
    <row r="53" spans="1:13" ht="12.75" customHeight="1" x14ac:dyDescent="0.25">
      <c r="A53" t="s">
        <v>206</v>
      </c>
      <c r="B53" s="32">
        <v>59</v>
      </c>
      <c r="C53">
        <v>74158</v>
      </c>
      <c r="D53" t="s">
        <v>45</v>
      </c>
      <c r="E53">
        <v>5.76</v>
      </c>
      <c r="F53" s="42">
        <v>1045</v>
      </c>
      <c r="G53" s="34">
        <v>181</v>
      </c>
      <c r="H53" s="49">
        <f t="shared" si="3"/>
        <v>12.800781954887221</v>
      </c>
      <c r="I53" s="39">
        <f t="shared" si="0"/>
        <v>4.4360902255639097E-3</v>
      </c>
      <c r="J53" s="41">
        <f t="shared" si="4"/>
        <v>157.53798496240603</v>
      </c>
      <c r="K53" s="41">
        <f t="shared" si="5"/>
        <v>40.890105263157892</v>
      </c>
      <c r="L53" s="31">
        <f t="shared" si="6"/>
        <v>198.42809022556392</v>
      </c>
      <c r="M53" s="41">
        <f t="shared" si="7"/>
        <v>379.76667985753858</v>
      </c>
    </row>
    <row r="54" spans="1:13" ht="12.75" customHeight="1" x14ac:dyDescent="0.25">
      <c r="A54" t="s">
        <v>174</v>
      </c>
      <c r="B54" s="32">
        <v>48</v>
      </c>
      <c r="C54">
        <v>74126</v>
      </c>
      <c r="D54" t="s">
        <v>51</v>
      </c>
      <c r="E54">
        <v>8.5299999999999994</v>
      </c>
      <c r="F54" s="42">
        <v>860</v>
      </c>
      <c r="G54" s="34">
        <v>101</v>
      </c>
      <c r="H54" s="49">
        <f t="shared" si="3"/>
        <v>10.414195488721806</v>
      </c>
      <c r="I54" s="39">
        <f t="shared" si="0"/>
        <v>3.6090225563909775E-3</v>
      </c>
      <c r="J54" s="41">
        <f t="shared" si="4"/>
        <v>128.1664962406015</v>
      </c>
      <c r="K54" s="41">
        <f t="shared" si="5"/>
        <v>33.266526315789477</v>
      </c>
      <c r="L54" s="31">
        <f t="shared" si="6"/>
        <v>161.43302255639099</v>
      </c>
      <c r="M54" s="41">
        <f t="shared" si="7"/>
        <v>375.42563385207205</v>
      </c>
    </row>
    <row r="55" spans="1:13" ht="12.75" customHeight="1" x14ac:dyDescent="0.25">
      <c r="A55" t="s">
        <v>176</v>
      </c>
      <c r="B55" s="32">
        <v>178</v>
      </c>
      <c r="C55">
        <v>74128</v>
      </c>
      <c r="D55" t="s">
        <v>171</v>
      </c>
      <c r="E55">
        <v>11.67</v>
      </c>
      <c r="F55" s="42">
        <v>3311</v>
      </c>
      <c r="G55" s="34">
        <v>284</v>
      </c>
      <c r="H55" s="49">
        <f t="shared" si="3"/>
        <v>38.619308270676697</v>
      </c>
      <c r="I55" s="39">
        <f t="shared" si="0"/>
        <v>1.3383458646616541E-2</v>
      </c>
      <c r="J55" s="41">
        <f t="shared" si="4"/>
        <v>475.28409022556389</v>
      </c>
      <c r="K55" s="41">
        <f t="shared" si="5"/>
        <v>123.36336842105264</v>
      </c>
      <c r="L55" s="31">
        <f t="shared" si="6"/>
        <v>598.64745864661654</v>
      </c>
      <c r="M55" s="41">
        <f t="shared" si="7"/>
        <v>361.61127070167112</v>
      </c>
    </row>
    <row r="56" spans="1:13" ht="12.75" customHeight="1" x14ac:dyDescent="0.25">
      <c r="A56" t="s">
        <v>154</v>
      </c>
      <c r="B56" s="32">
        <v>291</v>
      </c>
      <c r="C56">
        <v>74105</v>
      </c>
      <c r="D56" t="s">
        <v>51</v>
      </c>
      <c r="E56">
        <v>10.54</v>
      </c>
      <c r="F56" s="42">
        <v>5509</v>
      </c>
      <c r="G56" s="34">
        <v>523</v>
      </c>
      <c r="H56" s="49">
        <f t="shared" si="3"/>
        <v>63.136060150375947</v>
      </c>
      <c r="I56" s="39">
        <f t="shared" si="0"/>
        <v>2.1879699248120301E-2</v>
      </c>
      <c r="J56" s="41">
        <f t="shared" si="4"/>
        <v>777.00938345864665</v>
      </c>
      <c r="K56" s="41">
        <f t="shared" si="5"/>
        <v>201.67831578947369</v>
      </c>
      <c r="L56" s="31">
        <f t="shared" si="6"/>
        <v>978.68769924812034</v>
      </c>
      <c r="M56" s="41">
        <f t="shared" si="7"/>
        <v>355.30502786281369</v>
      </c>
    </row>
    <row r="57" spans="1:13" ht="12.75" customHeight="1" x14ac:dyDescent="0.25">
      <c r="A57" t="s">
        <v>166</v>
      </c>
      <c r="B57" s="32">
        <v>121</v>
      </c>
      <c r="C57">
        <v>74118</v>
      </c>
      <c r="D57" t="s">
        <v>45</v>
      </c>
      <c r="E57">
        <v>5.43</v>
      </c>
      <c r="F57" s="42">
        <v>2304</v>
      </c>
      <c r="G57" s="34">
        <v>424</v>
      </c>
      <c r="H57" s="49">
        <f t="shared" si="3"/>
        <v>26.252451127819548</v>
      </c>
      <c r="I57" s="39">
        <f t="shared" si="0"/>
        <v>9.0977443609022556E-3</v>
      </c>
      <c r="J57" s="41">
        <f t="shared" si="4"/>
        <v>323.08637593984963</v>
      </c>
      <c r="K57" s="41">
        <f t="shared" si="5"/>
        <v>83.859368421052636</v>
      </c>
      <c r="L57" s="31">
        <f t="shared" si="6"/>
        <v>406.94574436090227</v>
      </c>
      <c r="M57" s="41">
        <f t="shared" si="7"/>
        <v>353.25151420217207</v>
      </c>
    </row>
    <row r="58" spans="1:13" ht="12.75" customHeight="1" x14ac:dyDescent="0.25">
      <c r="A58" t="s">
        <v>98</v>
      </c>
      <c r="B58" s="32">
        <v>23</v>
      </c>
      <c r="C58">
        <v>74055</v>
      </c>
      <c r="D58" t="s">
        <v>69</v>
      </c>
      <c r="E58">
        <v>7.9</v>
      </c>
      <c r="F58" s="42">
        <v>489</v>
      </c>
      <c r="G58" s="34">
        <v>62</v>
      </c>
      <c r="H58" s="49">
        <f t="shared" si="3"/>
        <v>4.9901353383458646</v>
      </c>
      <c r="I58" s="39">
        <f t="shared" si="0"/>
        <v>1.7293233082706766E-3</v>
      </c>
      <c r="J58" s="41">
        <f t="shared" si="4"/>
        <v>61.413112781954887</v>
      </c>
      <c r="K58" s="41">
        <f t="shared" si="5"/>
        <v>15.94021052631579</v>
      </c>
      <c r="L58" s="31">
        <f t="shared" si="6"/>
        <v>77.353323308270674</v>
      </c>
      <c r="M58" s="41">
        <f t="shared" si="7"/>
        <v>316.37351046327473</v>
      </c>
    </row>
    <row r="59" spans="1:13" ht="12.75" customHeight="1" x14ac:dyDescent="0.25">
      <c r="A59" t="s">
        <v>330</v>
      </c>
      <c r="B59" s="32">
        <v>372</v>
      </c>
      <c r="C59">
        <v>74298</v>
      </c>
      <c r="D59" t="s">
        <v>45</v>
      </c>
      <c r="E59">
        <v>7.11</v>
      </c>
      <c r="F59" s="42">
        <v>8200</v>
      </c>
      <c r="G59" s="34" t="s">
        <v>331</v>
      </c>
      <c r="H59" s="49">
        <f t="shared" si="3"/>
        <v>80.71001503759399</v>
      </c>
      <c r="I59" s="39">
        <f t="shared" si="0"/>
        <v>2.7969924812030075E-2</v>
      </c>
      <c r="J59" s="41">
        <f t="shared" si="4"/>
        <v>993.29034586466173</v>
      </c>
      <c r="K59" s="41">
        <f t="shared" si="5"/>
        <v>257.81557894736846</v>
      </c>
      <c r="L59" s="31">
        <f t="shared" si="6"/>
        <v>1251.1059248120303</v>
      </c>
      <c r="M59" s="41">
        <f t="shared" si="7"/>
        <v>305.14778653951959</v>
      </c>
    </row>
    <row r="60" spans="1:13" ht="12.75" customHeight="1" x14ac:dyDescent="0.25">
      <c r="A60" t="s">
        <v>116</v>
      </c>
      <c r="B60" s="32">
        <v>19</v>
      </c>
      <c r="C60">
        <v>74068</v>
      </c>
      <c r="D60" t="s">
        <v>117</v>
      </c>
      <c r="E60">
        <v>9.4600000000000009</v>
      </c>
      <c r="F60" s="42">
        <v>420</v>
      </c>
      <c r="G60" s="34">
        <v>44</v>
      </c>
      <c r="H60" s="49">
        <f t="shared" si="3"/>
        <v>4.1222857142857148</v>
      </c>
      <c r="I60" s="39">
        <f t="shared" si="0"/>
        <v>1.4285714285714286E-3</v>
      </c>
      <c r="J60" s="41">
        <f t="shared" si="4"/>
        <v>50.732571428571433</v>
      </c>
      <c r="K60" s="41">
        <f t="shared" si="5"/>
        <v>13.168000000000001</v>
      </c>
      <c r="L60" s="31">
        <f t="shared" si="6"/>
        <v>63.900571428571432</v>
      </c>
      <c r="M60" s="41">
        <f t="shared" si="7"/>
        <v>304.28843537414969</v>
      </c>
    </row>
    <row r="61" spans="1:13" ht="12.75" customHeight="1" x14ac:dyDescent="0.25">
      <c r="A61" t="s">
        <v>181</v>
      </c>
      <c r="B61" s="32">
        <v>495</v>
      </c>
      <c r="C61">
        <v>74133</v>
      </c>
      <c r="D61" t="s">
        <v>45</v>
      </c>
      <c r="E61">
        <v>4.0199999999999996</v>
      </c>
      <c r="F61" s="42">
        <v>11589</v>
      </c>
      <c r="G61" s="34" t="s">
        <v>182</v>
      </c>
      <c r="H61" s="49">
        <f t="shared" si="3"/>
        <v>107.39639097744362</v>
      </c>
      <c r="I61" s="39">
        <f t="shared" si="0"/>
        <v>3.7218045112781956E-2</v>
      </c>
      <c r="J61" s="41">
        <f t="shared" si="4"/>
        <v>1321.7169924812031</v>
      </c>
      <c r="K61" s="41">
        <f t="shared" si="5"/>
        <v>343.061052631579</v>
      </c>
      <c r="L61" s="31">
        <f t="shared" si="6"/>
        <v>1664.7780451127821</v>
      </c>
      <c r="M61" s="41">
        <f t="shared" si="7"/>
        <v>287.30314006605954</v>
      </c>
    </row>
    <row r="62" spans="1:13" ht="12.75" customHeight="1" x14ac:dyDescent="0.25">
      <c r="A62" t="s">
        <v>170</v>
      </c>
      <c r="B62" s="32">
        <v>24</v>
      </c>
      <c r="C62">
        <v>74122</v>
      </c>
      <c r="D62" t="s">
        <v>171</v>
      </c>
      <c r="E62">
        <v>4.91</v>
      </c>
      <c r="F62" s="42">
        <v>567</v>
      </c>
      <c r="G62" s="34">
        <v>115</v>
      </c>
      <c r="H62" s="49">
        <f t="shared" si="3"/>
        <v>5.2070977443609028</v>
      </c>
      <c r="I62" s="39">
        <f t="shared" si="0"/>
        <v>1.8045112781954887E-3</v>
      </c>
      <c r="J62" s="41">
        <f t="shared" si="4"/>
        <v>64.083248120300752</v>
      </c>
      <c r="K62" s="41">
        <f t="shared" si="5"/>
        <v>16.633263157894739</v>
      </c>
      <c r="L62" s="31">
        <f t="shared" si="6"/>
        <v>80.716511278195497</v>
      </c>
      <c r="M62" s="41">
        <f t="shared" si="7"/>
        <v>284.71432549628042</v>
      </c>
    </row>
    <row r="63" spans="1:13" ht="12.75" customHeight="1" x14ac:dyDescent="0.25">
      <c r="A63" t="s">
        <v>61</v>
      </c>
      <c r="B63" s="32">
        <v>59</v>
      </c>
      <c r="C63">
        <v>74021</v>
      </c>
      <c r="D63" t="s">
        <v>55</v>
      </c>
      <c r="E63">
        <v>5.96</v>
      </c>
      <c r="F63" s="42">
        <v>1396</v>
      </c>
      <c r="G63" s="34">
        <v>234</v>
      </c>
      <c r="H63" s="49">
        <f t="shared" si="3"/>
        <v>12.800781954887221</v>
      </c>
      <c r="I63" s="39">
        <f t="shared" si="0"/>
        <v>4.4360902255639097E-3</v>
      </c>
      <c r="J63" s="41">
        <f t="shared" si="4"/>
        <v>157.53798496240603</v>
      </c>
      <c r="K63" s="41">
        <f t="shared" si="5"/>
        <v>40.890105263157892</v>
      </c>
      <c r="L63" s="31">
        <f t="shared" si="6"/>
        <v>198.42809022556392</v>
      </c>
      <c r="M63" s="41">
        <f t="shared" si="7"/>
        <v>284.2809315552492</v>
      </c>
    </row>
    <row r="64" spans="1:13" ht="12.75" customHeight="1" x14ac:dyDescent="0.25">
      <c r="A64" t="s">
        <v>227</v>
      </c>
      <c r="B64" s="32">
        <v>91</v>
      </c>
      <c r="C64">
        <v>74180</v>
      </c>
      <c r="D64" t="s">
        <v>51</v>
      </c>
      <c r="E64">
        <v>9.2200000000000006</v>
      </c>
      <c r="F64" s="42">
        <v>2235</v>
      </c>
      <c r="G64" s="34">
        <v>242</v>
      </c>
      <c r="H64" s="49">
        <f t="shared" si="3"/>
        <v>19.743578947368423</v>
      </c>
      <c r="I64" s="39">
        <f t="shared" si="0"/>
        <v>6.842105263157895E-3</v>
      </c>
      <c r="J64" s="41">
        <f t="shared" si="4"/>
        <v>242.98231578947372</v>
      </c>
      <c r="K64" s="41">
        <f t="shared" si="5"/>
        <v>63.067789473684222</v>
      </c>
      <c r="L64" s="31">
        <f t="shared" si="6"/>
        <v>306.05010526315795</v>
      </c>
      <c r="M64" s="41">
        <f t="shared" si="7"/>
        <v>273.87034028023083</v>
      </c>
    </row>
    <row r="65" spans="1:13" ht="12.75" customHeight="1" x14ac:dyDescent="0.25">
      <c r="A65" t="s">
        <v>179</v>
      </c>
      <c r="B65" s="32">
        <v>21</v>
      </c>
      <c r="C65">
        <v>74130</v>
      </c>
      <c r="D65" t="s">
        <v>117</v>
      </c>
      <c r="E65">
        <v>5.37</v>
      </c>
      <c r="F65" s="42">
        <v>516</v>
      </c>
      <c r="G65" s="34">
        <v>96</v>
      </c>
      <c r="H65" s="49">
        <f t="shared" si="3"/>
        <v>4.5562105263157902</v>
      </c>
      <c r="I65" s="39">
        <f t="shared" si="0"/>
        <v>1.5789473684210526E-3</v>
      </c>
      <c r="J65" s="41">
        <f t="shared" si="4"/>
        <v>56.072842105263163</v>
      </c>
      <c r="K65" s="41">
        <f t="shared" si="5"/>
        <v>14.554105263157894</v>
      </c>
      <c r="L65" s="31">
        <f t="shared" si="6"/>
        <v>70.626947368421057</v>
      </c>
      <c r="M65" s="41">
        <f t="shared" si="7"/>
        <v>273.74785801713585</v>
      </c>
    </row>
    <row r="66" spans="1:13" ht="12.75" customHeight="1" x14ac:dyDescent="0.25">
      <c r="A66" t="s">
        <v>68</v>
      </c>
      <c r="B66" s="32">
        <v>17</v>
      </c>
      <c r="C66">
        <v>74029</v>
      </c>
      <c r="D66" t="s">
        <v>69</v>
      </c>
      <c r="E66">
        <v>7.57</v>
      </c>
      <c r="F66" s="42">
        <v>419</v>
      </c>
      <c r="G66" s="34">
        <v>55</v>
      </c>
      <c r="H66" s="49">
        <f t="shared" si="3"/>
        <v>3.6883609022556394</v>
      </c>
      <c r="I66" s="39">
        <f t="shared" si="0"/>
        <v>1.2781954887218045E-3</v>
      </c>
      <c r="J66" s="41">
        <f t="shared" si="4"/>
        <v>45.392300751879702</v>
      </c>
      <c r="K66" s="41">
        <f t="shared" si="5"/>
        <v>11.781894736842105</v>
      </c>
      <c r="L66" s="31">
        <f t="shared" si="6"/>
        <v>57.174195488721807</v>
      </c>
      <c r="M66" s="41">
        <f t="shared" si="7"/>
        <v>272.90785436144063</v>
      </c>
    </row>
    <row r="67" spans="1:13" ht="12.75" customHeight="1" x14ac:dyDescent="0.25">
      <c r="A67" t="s">
        <v>253</v>
      </c>
      <c r="B67" s="32">
        <v>116</v>
      </c>
      <c r="C67">
        <v>74211</v>
      </c>
      <c r="D67" t="s">
        <v>55</v>
      </c>
      <c r="E67">
        <v>18.68</v>
      </c>
      <c r="F67" s="42">
        <v>2891</v>
      </c>
      <c r="G67" s="34">
        <v>155</v>
      </c>
      <c r="H67" s="49">
        <f t="shared" si="3"/>
        <v>25.16763909774436</v>
      </c>
      <c r="I67" s="39">
        <f t="shared" ref="I67:I130" si="8">B67/13300</f>
        <v>8.7218045112781948E-3</v>
      </c>
      <c r="J67" s="41">
        <f t="shared" si="4"/>
        <v>309.73569924812028</v>
      </c>
      <c r="K67" s="41">
        <f t="shared" si="5"/>
        <v>80.394105263157883</v>
      </c>
      <c r="L67" s="31">
        <f t="shared" si="6"/>
        <v>390.12980451127817</v>
      </c>
      <c r="M67" s="41">
        <f t="shared" si="7"/>
        <v>269.89263542807208</v>
      </c>
    </row>
    <row r="68" spans="1:13" ht="12.75" customHeight="1" x14ac:dyDescent="0.25">
      <c r="A68" t="s">
        <v>120</v>
      </c>
      <c r="B68" s="32">
        <v>8</v>
      </c>
      <c r="C68">
        <v>74071</v>
      </c>
      <c r="D68" t="s">
        <v>117</v>
      </c>
      <c r="E68">
        <v>5.23</v>
      </c>
      <c r="F68" s="42">
        <v>202</v>
      </c>
      <c r="G68" s="34">
        <v>39</v>
      </c>
      <c r="H68" s="49">
        <f t="shared" ref="H68:H131" si="9">3607*I68*0.8</f>
        <v>1.7356992481203009</v>
      </c>
      <c r="I68" s="39">
        <f t="shared" si="8"/>
        <v>6.0150375939849621E-4</v>
      </c>
      <c r="J68" s="41">
        <f t="shared" ref="J68:J131" si="10">I68*44391*0.8</f>
        <v>21.361082706766918</v>
      </c>
      <c r="K68" s="41">
        <f t="shared" ref="K68:K131" si="11">I68*11522*0.8</f>
        <v>5.5444210526315789</v>
      </c>
      <c r="L68" s="31">
        <f t="shared" ref="L68:L131" si="12">K68+J68</f>
        <v>26.905503759398499</v>
      </c>
      <c r="M68" s="41">
        <f t="shared" ref="M68:M131" si="13">L68/F68*2*1000</f>
        <v>266.39112633067816</v>
      </c>
    </row>
    <row r="69" spans="1:13" ht="12.75" customHeight="1" x14ac:dyDescent="0.25">
      <c r="A69" t="s">
        <v>204</v>
      </c>
      <c r="B69" s="32">
        <v>28</v>
      </c>
      <c r="C69">
        <v>74156</v>
      </c>
      <c r="D69" t="s">
        <v>51</v>
      </c>
      <c r="E69">
        <v>4.8600000000000003</v>
      </c>
      <c r="F69" s="42">
        <v>727</v>
      </c>
      <c r="G69" s="34">
        <v>150</v>
      </c>
      <c r="H69" s="49">
        <f t="shared" si="9"/>
        <v>6.0749473684210535</v>
      </c>
      <c r="I69" s="39">
        <f t="shared" si="8"/>
        <v>2.1052631578947368E-3</v>
      </c>
      <c r="J69" s="41">
        <f t="shared" si="10"/>
        <v>74.763789473684213</v>
      </c>
      <c r="K69" s="41">
        <f t="shared" si="11"/>
        <v>19.405473684210527</v>
      </c>
      <c r="L69" s="31">
        <f t="shared" si="12"/>
        <v>94.169263157894733</v>
      </c>
      <c r="M69" s="41">
        <f t="shared" si="13"/>
        <v>259.06262216752333</v>
      </c>
    </row>
    <row r="70" spans="1:13" ht="12.75" customHeight="1" x14ac:dyDescent="0.25">
      <c r="A70" t="s">
        <v>81</v>
      </c>
      <c r="B70" s="32">
        <v>63</v>
      </c>
      <c r="C70">
        <v>74037</v>
      </c>
      <c r="D70" t="s">
        <v>82</v>
      </c>
      <c r="E70">
        <v>16</v>
      </c>
      <c r="F70" s="42">
        <v>1681</v>
      </c>
      <c r="G70" s="34">
        <v>105</v>
      </c>
      <c r="H70" s="49">
        <f t="shared" si="9"/>
        <v>13.66863157894737</v>
      </c>
      <c r="I70" s="39">
        <f t="shared" si="8"/>
        <v>4.7368421052631582E-3</v>
      </c>
      <c r="J70" s="41">
        <f t="shared" si="10"/>
        <v>168.21852631578952</v>
      </c>
      <c r="K70" s="41">
        <f t="shared" si="11"/>
        <v>43.662315789473695</v>
      </c>
      <c r="L70" s="31">
        <f t="shared" si="12"/>
        <v>211.88084210526321</v>
      </c>
      <c r="M70" s="41">
        <f t="shared" si="13"/>
        <v>252.08904474153866</v>
      </c>
    </row>
    <row r="71" spans="1:13" ht="12.75" customHeight="1" x14ac:dyDescent="0.25">
      <c r="A71" t="s">
        <v>87</v>
      </c>
      <c r="B71" s="32">
        <v>200</v>
      </c>
      <c r="C71">
        <v>74043</v>
      </c>
      <c r="D71" t="s">
        <v>51</v>
      </c>
      <c r="E71">
        <v>19.09</v>
      </c>
      <c r="F71" s="42">
        <v>5337</v>
      </c>
      <c r="G71" s="34">
        <v>280</v>
      </c>
      <c r="H71" s="49">
        <f t="shared" si="9"/>
        <v>43.39248120300752</v>
      </c>
      <c r="I71" s="39">
        <f t="shared" si="8"/>
        <v>1.5037593984962405E-2</v>
      </c>
      <c r="J71" s="41">
        <f t="shared" si="10"/>
        <v>534.02706766917288</v>
      </c>
      <c r="K71" s="41">
        <f t="shared" si="11"/>
        <v>138.61052631578946</v>
      </c>
      <c r="L71" s="31">
        <f t="shared" si="12"/>
        <v>672.63759398496234</v>
      </c>
      <c r="M71" s="41">
        <f t="shared" si="13"/>
        <v>252.06580250513861</v>
      </c>
    </row>
    <row r="72" spans="1:13" ht="12.75" customHeight="1" x14ac:dyDescent="0.25">
      <c r="A72" t="s">
        <v>266</v>
      </c>
      <c r="B72" s="32">
        <v>21</v>
      </c>
      <c r="C72">
        <v>74226</v>
      </c>
      <c r="D72" t="s">
        <v>82</v>
      </c>
      <c r="E72">
        <v>12.6</v>
      </c>
      <c r="F72" s="42">
        <v>568</v>
      </c>
      <c r="G72" s="34">
        <v>45</v>
      </c>
      <c r="H72" s="49">
        <f t="shared" si="9"/>
        <v>4.5562105263157902</v>
      </c>
      <c r="I72" s="39">
        <f t="shared" si="8"/>
        <v>1.5789473684210526E-3</v>
      </c>
      <c r="J72" s="41">
        <f t="shared" si="10"/>
        <v>56.072842105263163</v>
      </c>
      <c r="K72" s="41">
        <f t="shared" si="11"/>
        <v>14.554105263157894</v>
      </c>
      <c r="L72" s="31">
        <f t="shared" si="12"/>
        <v>70.626947368421057</v>
      </c>
      <c r="M72" s="41">
        <f t="shared" si="13"/>
        <v>248.68643439584878</v>
      </c>
    </row>
    <row r="73" spans="1:13" ht="12.75" customHeight="1" x14ac:dyDescent="0.25">
      <c r="A73" t="s">
        <v>143</v>
      </c>
      <c r="B73" s="32">
        <v>235</v>
      </c>
      <c r="C73">
        <v>74094</v>
      </c>
      <c r="D73" t="s">
        <v>45</v>
      </c>
      <c r="E73">
        <v>13.61</v>
      </c>
      <c r="F73" s="42">
        <v>6426</v>
      </c>
      <c r="G73" s="34">
        <v>472</v>
      </c>
      <c r="H73" s="49">
        <f t="shared" si="9"/>
        <v>50.98616541353384</v>
      </c>
      <c r="I73" s="39">
        <f t="shared" si="8"/>
        <v>1.7669172932330827E-2</v>
      </c>
      <c r="J73" s="41">
        <f t="shared" si="10"/>
        <v>627.48180451127826</v>
      </c>
      <c r="K73" s="41">
        <f t="shared" si="11"/>
        <v>162.86736842105265</v>
      </c>
      <c r="L73" s="31">
        <f t="shared" si="12"/>
        <v>790.34917293233093</v>
      </c>
      <c r="M73" s="41">
        <f t="shared" si="13"/>
        <v>245.9848032780364</v>
      </c>
    </row>
    <row r="74" spans="1:13" ht="12.75" customHeight="1" x14ac:dyDescent="0.25">
      <c r="A74" t="s">
        <v>343</v>
      </c>
      <c r="B74" s="32">
        <v>150</v>
      </c>
      <c r="C74">
        <v>74311</v>
      </c>
      <c r="D74" t="s">
        <v>171</v>
      </c>
      <c r="E74">
        <v>20.99</v>
      </c>
      <c r="F74" s="42">
        <v>4103</v>
      </c>
      <c r="G74" s="34">
        <v>195</v>
      </c>
      <c r="H74" s="49">
        <f t="shared" si="9"/>
        <v>32.54436090225564</v>
      </c>
      <c r="I74" s="39">
        <f t="shared" si="8"/>
        <v>1.1278195488721804E-2</v>
      </c>
      <c r="J74" s="41">
        <f t="shared" si="10"/>
        <v>400.52030075187969</v>
      </c>
      <c r="K74" s="41">
        <f t="shared" si="11"/>
        <v>103.95789473684211</v>
      </c>
      <c r="L74" s="31">
        <f t="shared" si="12"/>
        <v>504.47819548872178</v>
      </c>
      <c r="M74" s="41">
        <f t="shared" si="13"/>
        <v>245.90699268277933</v>
      </c>
    </row>
    <row r="75" spans="1:13" ht="12.75" customHeight="1" x14ac:dyDescent="0.25">
      <c r="A75" t="s">
        <v>251</v>
      </c>
      <c r="B75" s="32">
        <v>48</v>
      </c>
      <c r="C75">
        <v>74209</v>
      </c>
      <c r="D75" t="s">
        <v>171</v>
      </c>
      <c r="E75">
        <v>6.4</v>
      </c>
      <c r="F75" s="42">
        <v>1372</v>
      </c>
      <c r="G75" s="34">
        <v>214</v>
      </c>
      <c r="H75" s="49">
        <f t="shared" si="9"/>
        <v>10.414195488721806</v>
      </c>
      <c r="I75" s="39">
        <f t="shared" si="8"/>
        <v>3.6090225563909775E-3</v>
      </c>
      <c r="J75" s="41">
        <f t="shared" si="10"/>
        <v>128.1664962406015</v>
      </c>
      <c r="K75" s="41">
        <f t="shared" si="11"/>
        <v>33.266526315789477</v>
      </c>
      <c r="L75" s="31">
        <f t="shared" si="12"/>
        <v>161.43302255639099</v>
      </c>
      <c r="M75" s="41">
        <f t="shared" si="13"/>
        <v>235.32510576733381</v>
      </c>
    </row>
    <row r="76" spans="1:13" ht="12.75" customHeight="1" x14ac:dyDescent="0.25">
      <c r="A76" t="s">
        <v>141</v>
      </c>
      <c r="B76" s="32">
        <v>43</v>
      </c>
      <c r="C76">
        <v>74090</v>
      </c>
      <c r="D76" t="s">
        <v>43</v>
      </c>
      <c r="E76">
        <v>6.78</v>
      </c>
      <c r="F76" s="42">
        <v>1247</v>
      </c>
      <c r="G76" s="34">
        <v>184</v>
      </c>
      <c r="H76" s="49">
        <f t="shared" si="9"/>
        <v>9.3293834586466158</v>
      </c>
      <c r="I76" s="39">
        <f t="shared" si="8"/>
        <v>3.2330827067669171E-3</v>
      </c>
      <c r="J76" s="41">
        <f t="shared" si="10"/>
        <v>114.81581954887218</v>
      </c>
      <c r="K76" s="41">
        <f t="shared" si="11"/>
        <v>29.801263157894738</v>
      </c>
      <c r="L76" s="31">
        <f t="shared" si="12"/>
        <v>144.61708270676692</v>
      </c>
      <c r="M76" s="41">
        <f t="shared" si="13"/>
        <v>231.94399792584912</v>
      </c>
    </row>
    <row r="77" spans="1:13" ht="12.75" customHeight="1" x14ac:dyDescent="0.25">
      <c r="A77" t="s">
        <v>315</v>
      </c>
      <c r="B77" s="32">
        <v>13</v>
      </c>
      <c r="C77">
        <v>74285</v>
      </c>
      <c r="D77" t="s">
        <v>69</v>
      </c>
      <c r="E77">
        <v>7.63</v>
      </c>
      <c r="F77" s="42">
        <v>385</v>
      </c>
      <c r="G77" s="34">
        <v>50</v>
      </c>
      <c r="H77" s="49">
        <f t="shared" si="9"/>
        <v>2.8205112781954895</v>
      </c>
      <c r="I77" s="39">
        <f t="shared" si="8"/>
        <v>9.7744360902255649E-4</v>
      </c>
      <c r="J77" s="41">
        <f t="shared" si="10"/>
        <v>34.711759398496248</v>
      </c>
      <c r="K77" s="41">
        <f t="shared" si="11"/>
        <v>9.0096842105263164</v>
      </c>
      <c r="L77" s="31">
        <f t="shared" si="12"/>
        <v>43.721443609022565</v>
      </c>
      <c r="M77" s="41">
        <f t="shared" si="13"/>
        <v>227.12438238453279</v>
      </c>
    </row>
    <row r="78" spans="1:13" ht="12.75" customHeight="1" x14ac:dyDescent="0.25">
      <c r="A78" t="s">
        <v>201</v>
      </c>
      <c r="B78" s="32">
        <v>55</v>
      </c>
      <c r="C78">
        <v>74153</v>
      </c>
      <c r="D78" t="s">
        <v>45</v>
      </c>
      <c r="E78">
        <v>7.69</v>
      </c>
      <c r="F78" s="42">
        <v>1647</v>
      </c>
      <c r="G78" s="34">
        <v>214</v>
      </c>
      <c r="H78" s="49">
        <f t="shared" si="9"/>
        <v>11.932932330827066</v>
      </c>
      <c r="I78" s="39">
        <f t="shared" si="8"/>
        <v>4.1353383458646613E-3</v>
      </c>
      <c r="J78" s="41">
        <f t="shared" si="10"/>
        <v>146.85744360902254</v>
      </c>
      <c r="K78" s="41">
        <f t="shared" si="11"/>
        <v>38.117894736842103</v>
      </c>
      <c r="L78" s="31">
        <f t="shared" si="12"/>
        <v>184.97533834586466</v>
      </c>
      <c r="M78" s="41">
        <f t="shared" si="13"/>
        <v>224.6209330247294</v>
      </c>
    </row>
    <row r="79" spans="1:13" ht="12.75" customHeight="1" x14ac:dyDescent="0.25">
      <c r="A79" t="s">
        <v>283</v>
      </c>
      <c r="B79" s="32">
        <v>26</v>
      </c>
      <c r="C79">
        <v>74244</v>
      </c>
      <c r="D79" t="s">
        <v>43</v>
      </c>
      <c r="E79">
        <v>10.96</v>
      </c>
      <c r="F79" s="42">
        <v>812</v>
      </c>
      <c r="G79" s="34">
        <v>74</v>
      </c>
      <c r="H79" s="49">
        <f t="shared" si="9"/>
        <v>5.641022556390979</v>
      </c>
      <c r="I79" s="39">
        <f t="shared" si="8"/>
        <v>1.954887218045113E-3</v>
      </c>
      <c r="J79" s="41">
        <f t="shared" si="10"/>
        <v>69.423518796992497</v>
      </c>
      <c r="K79" s="41">
        <f t="shared" si="11"/>
        <v>18.019368421052633</v>
      </c>
      <c r="L79" s="31">
        <f t="shared" si="12"/>
        <v>87.442887218045129</v>
      </c>
      <c r="M79" s="41">
        <f t="shared" si="13"/>
        <v>215.37656950257423</v>
      </c>
    </row>
    <row r="80" spans="1:13" ht="12.75" customHeight="1" x14ac:dyDescent="0.25">
      <c r="A80" t="s">
        <v>239</v>
      </c>
      <c r="B80" s="32">
        <v>12</v>
      </c>
      <c r="C80">
        <v>74195</v>
      </c>
      <c r="D80" t="s">
        <v>113</v>
      </c>
      <c r="E80">
        <v>2.98</v>
      </c>
      <c r="F80" s="42">
        <v>377</v>
      </c>
      <c r="G80" s="34">
        <v>127</v>
      </c>
      <c r="H80" s="49">
        <f t="shared" si="9"/>
        <v>2.6035488721804514</v>
      </c>
      <c r="I80" s="39">
        <f t="shared" si="8"/>
        <v>9.0225563909774437E-4</v>
      </c>
      <c r="J80" s="41">
        <f t="shared" si="10"/>
        <v>32.041624060150376</v>
      </c>
      <c r="K80" s="41">
        <f t="shared" si="11"/>
        <v>8.3166315789473693</v>
      </c>
      <c r="L80" s="31">
        <f t="shared" si="12"/>
        <v>40.358255639097749</v>
      </c>
      <c r="M80" s="41">
        <f t="shared" si="13"/>
        <v>214.10215193155304</v>
      </c>
    </row>
    <row r="81" spans="1:13" ht="12.75" customHeight="1" x14ac:dyDescent="0.25">
      <c r="A81" t="s">
        <v>156</v>
      </c>
      <c r="B81" s="32">
        <v>5</v>
      </c>
      <c r="C81">
        <v>74107</v>
      </c>
      <c r="D81" t="s">
        <v>69</v>
      </c>
      <c r="E81">
        <v>4.55</v>
      </c>
      <c r="F81" s="42">
        <v>162</v>
      </c>
      <c r="G81" s="34">
        <v>36</v>
      </c>
      <c r="H81" s="49">
        <f t="shared" si="9"/>
        <v>1.084812030075188</v>
      </c>
      <c r="I81" s="39">
        <f t="shared" si="8"/>
        <v>3.7593984962406017E-4</v>
      </c>
      <c r="J81" s="41">
        <f t="shared" si="10"/>
        <v>13.350676691729326</v>
      </c>
      <c r="K81" s="41">
        <f t="shared" si="11"/>
        <v>3.4652631578947375</v>
      </c>
      <c r="L81" s="31">
        <f t="shared" si="12"/>
        <v>16.815939849624066</v>
      </c>
      <c r="M81" s="41">
        <f t="shared" si="13"/>
        <v>207.6041956743712</v>
      </c>
    </row>
    <row r="82" spans="1:13" ht="12.75" customHeight="1" x14ac:dyDescent="0.25">
      <c r="A82" t="s">
        <v>323</v>
      </c>
      <c r="B82" s="32">
        <v>9</v>
      </c>
      <c r="C82">
        <v>74291</v>
      </c>
      <c r="D82" t="s">
        <v>117</v>
      </c>
      <c r="E82">
        <v>5.57</v>
      </c>
      <c r="F82" s="42">
        <v>317</v>
      </c>
      <c r="G82" s="34">
        <v>57</v>
      </c>
      <c r="H82" s="49">
        <f t="shared" si="9"/>
        <v>1.9526616541353381</v>
      </c>
      <c r="I82" s="39">
        <f t="shared" si="8"/>
        <v>6.7669172932330822E-4</v>
      </c>
      <c r="J82" s="41">
        <f t="shared" si="10"/>
        <v>24.03121804511278</v>
      </c>
      <c r="K82" s="41">
        <f t="shared" si="11"/>
        <v>6.2374736842105261</v>
      </c>
      <c r="L82" s="31">
        <f t="shared" si="12"/>
        <v>30.268691729323308</v>
      </c>
      <c r="M82" s="41">
        <f t="shared" si="13"/>
        <v>190.96966390740258</v>
      </c>
    </row>
    <row r="83" spans="1:13" ht="12.75" customHeight="1" x14ac:dyDescent="0.25">
      <c r="A83" t="s">
        <v>297</v>
      </c>
      <c r="B83" s="32">
        <v>156</v>
      </c>
      <c r="C83">
        <v>74263</v>
      </c>
      <c r="D83" t="s">
        <v>51</v>
      </c>
      <c r="E83">
        <v>20.47</v>
      </c>
      <c r="F83" s="42">
        <v>5592</v>
      </c>
      <c r="G83" s="34">
        <v>273</v>
      </c>
      <c r="H83" s="49">
        <f t="shared" si="9"/>
        <v>33.846135338345867</v>
      </c>
      <c r="I83" s="39">
        <f t="shared" si="8"/>
        <v>1.1729323308270676E-2</v>
      </c>
      <c r="J83" s="41">
        <f t="shared" si="10"/>
        <v>416.54111278195489</v>
      </c>
      <c r="K83" s="41">
        <f t="shared" si="11"/>
        <v>108.1162105263158</v>
      </c>
      <c r="L83" s="31">
        <f t="shared" si="12"/>
        <v>524.65732330827063</v>
      </c>
      <c r="M83" s="41">
        <f t="shared" si="13"/>
        <v>187.64568072541869</v>
      </c>
    </row>
    <row r="84" spans="1:13" ht="12.75" customHeight="1" x14ac:dyDescent="0.25">
      <c r="A84" t="s">
        <v>42</v>
      </c>
      <c r="B84" s="32">
        <v>67</v>
      </c>
      <c r="C84">
        <v>74007</v>
      </c>
      <c r="D84" t="s">
        <v>43</v>
      </c>
      <c r="E84">
        <v>8.6199999999999992</v>
      </c>
      <c r="F84" s="42">
        <v>2412</v>
      </c>
      <c r="G84" s="34">
        <v>280</v>
      </c>
      <c r="H84" s="49">
        <f t="shared" si="9"/>
        <v>14.536481203007519</v>
      </c>
      <c r="I84" s="39">
        <f t="shared" si="8"/>
        <v>5.0375939849624058E-3</v>
      </c>
      <c r="J84" s="41">
        <f t="shared" si="10"/>
        <v>178.89906766917295</v>
      </c>
      <c r="K84" s="41">
        <f t="shared" si="11"/>
        <v>46.434526315789476</v>
      </c>
      <c r="L84" s="31">
        <f t="shared" si="12"/>
        <v>225.33359398496242</v>
      </c>
      <c r="M84" s="41">
        <f t="shared" si="13"/>
        <v>186.843776106934</v>
      </c>
    </row>
    <row r="85" spans="1:13" ht="12.75" customHeight="1" x14ac:dyDescent="0.25">
      <c r="A85" t="s">
        <v>145</v>
      </c>
      <c r="B85" s="32">
        <v>118</v>
      </c>
      <c r="C85">
        <v>74096</v>
      </c>
      <c r="D85" t="s">
        <v>41</v>
      </c>
      <c r="E85">
        <v>25.41</v>
      </c>
      <c r="F85" s="42">
        <v>4315</v>
      </c>
      <c r="G85" s="34">
        <v>170</v>
      </c>
      <c r="H85" s="49">
        <f t="shared" si="9"/>
        <v>25.601563909774441</v>
      </c>
      <c r="I85" s="39">
        <f t="shared" si="8"/>
        <v>8.8721804511278195E-3</v>
      </c>
      <c r="J85" s="41">
        <f t="shared" si="10"/>
        <v>315.07596992481206</v>
      </c>
      <c r="K85" s="41">
        <f t="shared" si="11"/>
        <v>81.780210526315784</v>
      </c>
      <c r="L85" s="31">
        <f t="shared" si="12"/>
        <v>396.85618045112784</v>
      </c>
      <c r="M85" s="41">
        <f t="shared" si="13"/>
        <v>183.94260971083563</v>
      </c>
    </row>
    <row r="86" spans="1:13" ht="12.75" customHeight="1" x14ac:dyDescent="0.25">
      <c r="A86" t="s">
        <v>295</v>
      </c>
      <c r="B86" s="32">
        <v>12</v>
      </c>
      <c r="C86">
        <v>74261</v>
      </c>
      <c r="D86" t="s">
        <v>82</v>
      </c>
      <c r="E86">
        <v>5.63</v>
      </c>
      <c r="F86" s="42">
        <v>448</v>
      </c>
      <c r="G86" s="34">
        <v>80</v>
      </c>
      <c r="H86" s="49">
        <f t="shared" si="9"/>
        <v>2.6035488721804514</v>
      </c>
      <c r="I86" s="39">
        <f t="shared" si="8"/>
        <v>9.0225563909774437E-4</v>
      </c>
      <c r="J86" s="41">
        <f t="shared" si="10"/>
        <v>32.041624060150376</v>
      </c>
      <c r="K86" s="41">
        <f t="shared" si="11"/>
        <v>8.3166315789473693</v>
      </c>
      <c r="L86" s="31">
        <f t="shared" si="12"/>
        <v>40.358255639097749</v>
      </c>
      <c r="M86" s="41">
        <f t="shared" si="13"/>
        <v>180.17078410311495</v>
      </c>
    </row>
    <row r="87" spans="1:13" ht="12.75" customHeight="1" x14ac:dyDescent="0.25">
      <c r="A87" t="s">
        <v>83</v>
      </c>
      <c r="B87" s="32">
        <v>27</v>
      </c>
      <c r="C87">
        <v>74038</v>
      </c>
      <c r="D87" t="s">
        <v>82</v>
      </c>
      <c r="E87">
        <v>7</v>
      </c>
      <c r="F87" s="42">
        <v>1032</v>
      </c>
      <c r="G87" s="34">
        <v>147</v>
      </c>
      <c r="H87" s="49">
        <f t="shared" si="9"/>
        <v>5.8579849624060154</v>
      </c>
      <c r="I87" s="39">
        <f t="shared" si="8"/>
        <v>2.0300751879699249E-3</v>
      </c>
      <c r="J87" s="41">
        <f t="shared" si="10"/>
        <v>72.093654135338355</v>
      </c>
      <c r="K87" s="41">
        <f t="shared" si="11"/>
        <v>18.71242105263158</v>
      </c>
      <c r="L87" s="31">
        <f t="shared" si="12"/>
        <v>90.806075187969938</v>
      </c>
      <c r="M87" s="41">
        <f t="shared" si="13"/>
        <v>175.98076586815881</v>
      </c>
    </row>
    <row r="88" spans="1:13" ht="12.75" customHeight="1" x14ac:dyDescent="0.25">
      <c r="A88" t="s">
        <v>138</v>
      </c>
      <c r="B88" s="32">
        <v>42</v>
      </c>
      <c r="C88">
        <v>74087</v>
      </c>
      <c r="D88" t="s">
        <v>63</v>
      </c>
      <c r="E88">
        <v>6.92</v>
      </c>
      <c r="F88" s="42">
        <v>1834</v>
      </c>
      <c r="G88" s="34">
        <v>265</v>
      </c>
      <c r="H88" s="49">
        <f t="shared" si="9"/>
        <v>9.1124210526315803</v>
      </c>
      <c r="I88" s="39">
        <f t="shared" si="8"/>
        <v>3.1578947368421052E-3</v>
      </c>
      <c r="J88" s="41">
        <f t="shared" si="10"/>
        <v>112.14568421052633</v>
      </c>
      <c r="K88" s="41">
        <f t="shared" si="11"/>
        <v>29.108210526315787</v>
      </c>
      <c r="L88" s="31">
        <f t="shared" si="12"/>
        <v>141.25389473684211</v>
      </c>
      <c r="M88" s="41">
        <f t="shared" si="13"/>
        <v>154.03914366067841</v>
      </c>
    </row>
    <row r="89" spans="1:13" ht="12.75" customHeight="1" x14ac:dyDescent="0.25">
      <c r="A89" t="s">
        <v>164</v>
      </c>
      <c r="B89" s="32">
        <v>40</v>
      </c>
      <c r="C89">
        <v>74116</v>
      </c>
      <c r="D89" t="s">
        <v>43</v>
      </c>
      <c r="E89">
        <v>13.69</v>
      </c>
      <c r="F89" s="42">
        <v>1864</v>
      </c>
      <c r="G89" s="34">
        <v>136</v>
      </c>
      <c r="H89" s="49">
        <f t="shared" si="9"/>
        <v>8.678496240601504</v>
      </c>
      <c r="I89" s="39">
        <f t="shared" si="8"/>
        <v>3.0075187969924814E-3</v>
      </c>
      <c r="J89" s="41">
        <f t="shared" si="10"/>
        <v>106.80541353383461</v>
      </c>
      <c r="K89" s="41">
        <f t="shared" si="11"/>
        <v>27.7221052631579</v>
      </c>
      <c r="L89" s="31">
        <f t="shared" si="12"/>
        <v>134.52751879699252</v>
      </c>
      <c r="M89" s="41">
        <f t="shared" si="13"/>
        <v>144.34283132724522</v>
      </c>
    </row>
    <row r="90" spans="1:13" ht="12.75" customHeight="1" x14ac:dyDescent="0.25">
      <c r="A90" t="s">
        <v>84</v>
      </c>
      <c r="B90" s="32">
        <v>67</v>
      </c>
      <c r="C90">
        <v>74040</v>
      </c>
      <c r="D90" t="s">
        <v>45</v>
      </c>
      <c r="E90">
        <v>8.58</v>
      </c>
      <c r="F90" s="42">
        <v>3263</v>
      </c>
      <c r="G90" s="34">
        <v>380</v>
      </c>
      <c r="H90" s="49">
        <f t="shared" si="9"/>
        <v>14.536481203007519</v>
      </c>
      <c r="I90" s="39">
        <f t="shared" si="8"/>
        <v>5.0375939849624058E-3</v>
      </c>
      <c r="J90" s="41">
        <f t="shared" si="10"/>
        <v>178.89906766917295</v>
      </c>
      <c r="K90" s="41">
        <f t="shared" si="11"/>
        <v>46.434526315789476</v>
      </c>
      <c r="L90" s="31">
        <f t="shared" si="12"/>
        <v>225.33359398496242</v>
      </c>
      <c r="M90" s="41">
        <f t="shared" si="13"/>
        <v>138.11436958931193</v>
      </c>
    </row>
    <row r="91" spans="1:13" ht="12.75" customHeight="1" x14ac:dyDescent="0.25">
      <c r="A91" t="s">
        <v>149</v>
      </c>
      <c r="B91" s="32">
        <v>16</v>
      </c>
      <c r="C91">
        <v>74100</v>
      </c>
      <c r="D91" t="s">
        <v>69</v>
      </c>
      <c r="E91">
        <v>18.93</v>
      </c>
      <c r="F91" s="42">
        <v>806</v>
      </c>
      <c r="G91" s="34">
        <v>43</v>
      </c>
      <c r="H91" s="49">
        <f t="shared" si="9"/>
        <v>3.4713984962406017</v>
      </c>
      <c r="I91" s="39">
        <f t="shared" si="8"/>
        <v>1.2030075187969924E-3</v>
      </c>
      <c r="J91" s="41">
        <f t="shared" si="10"/>
        <v>42.722165413533837</v>
      </c>
      <c r="K91" s="41">
        <f t="shared" si="11"/>
        <v>11.088842105263158</v>
      </c>
      <c r="L91" s="31">
        <f t="shared" si="12"/>
        <v>53.811007518796998</v>
      </c>
      <c r="M91" s="41">
        <f t="shared" si="13"/>
        <v>133.52607324763525</v>
      </c>
    </row>
    <row r="92" spans="1:13" ht="12.75" customHeight="1" x14ac:dyDescent="0.25">
      <c r="A92" t="s">
        <v>91</v>
      </c>
      <c r="B92" s="32">
        <v>18</v>
      </c>
      <c r="C92">
        <v>74048</v>
      </c>
      <c r="D92" t="s">
        <v>51</v>
      </c>
      <c r="E92">
        <v>8.3800000000000008</v>
      </c>
      <c r="F92" s="42">
        <v>965</v>
      </c>
      <c r="G92" s="34">
        <v>115</v>
      </c>
      <c r="H92" s="49">
        <f t="shared" si="9"/>
        <v>3.9053233082706762</v>
      </c>
      <c r="I92" s="39">
        <f t="shared" si="8"/>
        <v>1.3533834586466164E-3</v>
      </c>
      <c r="J92" s="41">
        <f t="shared" si="10"/>
        <v>48.06243609022556</v>
      </c>
      <c r="K92" s="41">
        <f t="shared" si="11"/>
        <v>12.474947368421052</v>
      </c>
      <c r="L92" s="31">
        <f t="shared" si="12"/>
        <v>60.537383458646616</v>
      </c>
      <c r="M92" s="41">
        <f t="shared" si="13"/>
        <v>125.46607970703963</v>
      </c>
    </row>
    <row r="93" spans="1:13" ht="12.75" customHeight="1" x14ac:dyDescent="0.25">
      <c r="A93" t="s">
        <v>287</v>
      </c>
      <c r="B93" s="32">
        <v>16</v>
      </c>
      <c r="C93">
        <v>74253</v>
      </c>
      <c r="D93" t="s">
        <v>43</v>
      </c>
      <c r="E93">
        <v>5.21</v>
      </c>
      <c r="F93" s="42">
        <v>962</v>
      </c>
      <c r="G93" s="34">
        <v>185</v>
      </c>
      <c r="H93" s="49">
        <f t="shared" si="9"/>
        <v>3.4713984962406017</v>
      </c>
      <c r="I93" s="39">
        <f t="shared" si="8"/>
        <v>1.2030075187969924E-3</v>
      </c>
      <c r="J93" s="41">
        <f t="shared" si="10"/>
        <v>42.722165413533837</v>
      </c>
      <c r="K93" s="41">
        <f t="shared" si="11"/>
        <v>11.088842105263158</v>
      </c>
      <c r="L93" s="31">
        <f t="shared" si="12"/>
        <v>53.811007518796998</v>
      </c>
      <c r="M93" s="41">
        <f t="shared" si="13"/>
        <v>111.87319650477546</v>
      </c>
    </row>
    <row r="94" spans="1:13" ht="12.75" customHeight="1" x14ac:dyDescent="0.25">
      <c r="A94" t="s">
        <v>104</v>
      </c>
      <c r="B94" s="32">
        <v>4</v>
      </c>
      <c r="C94">
        <v>74059</v>
      </c>
      <c r="D94" t="s">
        <v>43</v>
      </c>
      <c r="E94">
        <v>4.2699999999999996</v>
      </c>
      <c r="F94" s="42">
        <v>247</v>
      </c>
      <c r="G94" s="34">
        <v>58</v>
      </c>
      <c r="H94" s="49">
        <f t="shared" si="9"/>
        <v>0.86784962406015043</v>
      </c>
      <c r="I94" s="39">
        <f t="shared" si="8"/>
        <v>3.0075187969924811E-4</v>
      </c>
      <c r="J94" s="41">
        <f t="shared" si="10"/>
        <v>10.680541353383459</v>
      </c>
      <c r="K94" s="41">
        <f t="shared" si="11"/>
        <v>2.7722105263157895</v>
      </c>
      <c r="L94" s="31">
        <f t="shared" si="12"/>
        <v>13.45275187969925</v>
      </c>
      <c r="M94" s="41">
        <f t="shared" si="13"/>
        <v>108.92916501780769</v>
      </c>
    </row>
    <row r="95" spans="1:13" ht="12.75" customHeight="1" x14ac:dyDescent="0.25">
      <c r="A95" t="s">
        <v>241</v>
      </c>
      <c r="B95" s="32">
        <v>27</v>
      </c>
      <c r="C95">
        <v>74197</v>
      </c>
      <c r="D95" t="s">
        <v>55</v>
      </c>
      <c r="E95">
        <v>4.3499999999999996</v>
      </c>
      <c r="F95" s="42">
        <v>1685</v>
      </c>
      <c r="G95" s="34">
        <v>387</v>
      </c>
      <c r="H95" s="49">
        <f t="shared" si="9"/>
        <v>5.8579849624060154</v>
      </c>
      <c r="I95" s="39">
        <f t="shared" si="8"/>
        <v>2.0300751879699249E-3</v>
      </c>
      <c r="J95" s="41">
        <f t="shared" si="10"/>
        <v>72.093654135338355</v>
      </c>
      <c r="K95" s="41">
        <f t="shared" si="11"/>
        <v>18.71242105263158</v>
      </c>
      <c r="L95" s="31">
        <f t="shared" si="12"/>
        <v>90.806075187969938</v>
      </c>
      <c r="M95" s="41">
        <f t="shared" si="13"/>
        <v>107.78169161776847</v>
      </c>
    </row>
    <row r="96" spans="1:13" ht="12.75" customHeight="1" x14ac:dyDescent="0.25">
      <c r="A96" t="s">
        <v>188</v>
      </c>
      <c r="B96" s="32">
        <v>15</v>
      </c>
      <c r="C96">
        <v>74139</v>
      </c>
      <c r="D96" t="s">
        <v>82</v>
      </c>
      <c r="E96">
        <v>8.86</v>
      </c>
      <c r="F96" s="42">
        <v>952</v>
      </c>
      <c r="G96" s="34">
        <v>107</v>
      </c>
      <c r="H96" s="49">
        <f t="shared" si="9"/>
        <v>3.254436090225564</v>
      </c>
      <c r="I96" s="39">
        <f t="shared" si="8"/>
        <v>1.1278195488721805E-3</v>
      </c>
      <c r="J96" s="41">
        <f t="shared" si="10"/>
        <v>40.052030075187979</v>
      </c>
      <c r="K96" s="41">
        <f t="shared" si="11"/>
        <v>10.395789473684211</v>
      </c>
      <c r="L96" s="31">
        <f t="shared" si="12"/>
        <v>50.447819548872189</v>
      </c>
      <c r="M96" s="41">
        <f t="shared" si="13"/>
        <v>105.98281417830292</v>
      </c>
    </row>
    <row r="97" spans="1:13" ht="12.75" customHeight="1" x14ac:dyDescent="0.25">
      <c r="A97" t="s">
        <v>296</v>
      </c>
      <c r="B97" s="32">
        <v>18</v>
      </c>
      <c r="C97">
        <v>74262</v>
      </c>
      <c r="D97" t="s">
        <v>55</v>
      </c>
      <c r="E97">
        <v>7.21</v>
      </c>
      <c r="F97" s="42">
        <v>1150</v>
      </c>
      <c r="G97" s="34">
        <v>160</v>
      </c>
      <c r="H97" s="49">
        <f t="shared" si="9"/>
        <v>3.9053233082706762</v>
      </c>
      <c r="I97" s="39">
        <f t="shared" si="8"/>
        <v>1.3533834586466164E-3</v>
      </c>
      <c r="J97" s="41">
        <f t="shared" si="10"/>
        <v>48.06243609022556</v>
      </c>
      <c r="K97" s="41">
        <f t="shared" si="11"/>
        <v>12.474947368421052</v>
      </c>
      <c r="L97" s="31">
        <f t="shared" si="12"/>
        <v>60.537383458646616</v>
      </c>
      <c r="M97" s="41">
        <f t="shared" si="13"/>
        <v>105.28240601503759</v>
      </c>
    </row>
    <row r="98" spans="1:13" ht="12.75" customHeight="1" x14ac:dyDescent="0.25">
      <c r="A98" t="s">
        <v>278</v>
      </c>
      <c r="B98" s="32">
        <v>14</v>
      </c>
      <c r="C98">
        <v>74240</v>
      </c>
      <c r="D98" t="s">
        <v>171</v>
      </c>
      <c r="E98">
        <v>12.37</v>
      </c>
      <c r="F98" s="42">
        <v>915</v>
      </c>
      <c r="G98" s="34">
        <v>74</v>
      </c>
      <c r="H98" s="49">
        <f t="shared" si="9"/>
        <v>3.0374736842105268</v>
      </c>
      <c r="I98" s="39">
        <f t="shared" si="8"/>
        <v>1.0526315789473684E-3</v>
      </c>
      <c r="J98" s="41">
        <f t="shared" si="10"/>
        <v>37.381894736842106</v>
      </c>
      <c r="K98" s="41">
        <f t="shared" si="11"/>
        <v>9.7027368421052635</v>
      </c>
      <c r="L98" s="31">
        <f t="shared" si="12"/>
        <v>47.084631578947366</v>
      </c>
      <c r="M98" s="41">
        <f t="shared" si="13"/>
        <v>102.91722749496691</v>
      </c>
    </row>
    <row r="99" spans="1:13" ht="12.75" customHeight="1" x14ac:dyDescent="0.25">
      <c r="A99" t="s">
        <v>224</v>
      </c>
      <c r="B99" s="32">
        <v>10</v>
      </c>
      <c r="C99">
        <v>74178</v>
      </c>
      <c r="D99" t="s">
        <v>69</v>
      </c>
      <c r="E99">
        <v>10.14</v>
      </c>
      <c r="F99" s="42">
        <v>656</v>
      </c>
      <c r="G99" s="34">
        <v>65</v>
      </c>
      <c r="H99" s="49">
        <f t="shared" si="9"/>
        <v>2.169624060150376</v>
      </c>
      <c r="I99" s="39">
        <f t="shared" si="8"/>
        <v>7.5187969924812035E-4</v>
      </c>
      <c r="J99" s="41">
        <f t="shared" si="10"/>
        <v>26.701353383458653</v>
      </c>
      <c r="K99" s="41">
        <f t="shared" si="11"/>
        <v>6.930526315789475</v>
      </c>
      <c r="L99" s="31">
        <f t="shared" si="12"/>
        <v>33.631879699248131</v>
      </c>
      <c r="M99" s="41">
        <f t="shared" si="13"/>
        <v>102.53621859526869</v>
      </c>
    </row>
    <row r="100" spans="1:13" ht="12.75" customHeight="1" x14ac:dyDescent="0.25">
      <c r="A100" t="s">
        <v>314</v>
      </c>
      <c r="B100" s="32">
        <v>19</v>
      </c>
      <c r="C100">
        <v>74284</v>
      </c>
      <c r="D100" t="s">
        <v>171</v>
      </c>
      <c r="E100">
        <v>7.73</v>
      </c>
      <c r="F100" s="42">
        <v>1256</v>
      </c>
      <c r="G100" s="34">
        <v>162</v>
      </c>
      <c r="H100" s="49">
        <f t="shared" si="9"/>
        <v>4.1222857142857148</v>
      </c>
      <c r="I100" s="39">
        <f t="shared" si="8"/>
        <v>1.4285714285714286E-3</v>
      </c>
      <c r="J100" s="41">
        <f t="shared" si="10"/>
        <v>50.732571428571433</v>
      </c>
      <c r="K100" s="41">
        <f t="shared" si="11"/>
        <v>13.168000000000001</v>
      </c>
      <c r="L100" s="31">
        <f t="shared" si="12"/>
        <v>63.900571428571432</v>
      </c>
      <c r="M100" s="41">
        <f t="shared" si="13"/>
        <v>101.75250227479528</v>
      </c>
    </row>
    <row r="101" spans="1:13" ht="12.75" customHeight="1" x14ac:dyDescent="0.25">
      <c r="A101" t="s">
        <v>252</v>
      </c>
      <c r="B101" s="32">
        <v>26</v>
      </c>
      <c r="C101">
        <v>74210</v>
      </c>
      <c r="D101" t="s">
        <v>39</v>
      </c>
      <c r="E101">
        <v>7.85</v>
      </c>
      <c r="F101" s="42">
        <v>1720</v>
      </c>
      <c r="G101" s="34">
        <v>219</v>
      </c>
      <c r="H101" s="49">
        <f t="shared" si="9"/>
        <v>5.641022556390979</v>
      </c>
      <c r="I101" s="39">
        <f t="shared" si="8"/>
        <v>1.954887218045113E-3</v>
      </c>
      <c r="J101" s="41">
        <f t="shared" si="10"/>
        <v>69.423518796992497</v>
      </c>
      <c r="K101" s="41">
        <f t="shared" si="11"/>
        <v>18.019368421052633</v>
      </c>
      <c r="L101" s="31">
        <f t="shared" si="12"/>
        <v>87.442887218045129</v>
      </c>
      <c r="M101" s="41">
        <f t="shared" si="13"/>
        <v>101.6777758349362</v>
      </c>
    </row>
    <row r="102" spans="1:13" ht="12.75" customHeight="1" x14ac:dyDescent="0.25">
      <c r="A102" s="47" t="s">
        <v>96</v>
      </c>
      <c r="B102" s="32">
        <v>17</v>
      </c>
      <c r="C102">
        <v>74053</v>
      </c>
      <c r="D102" t="s">
        <v>39</v>
      </c>
      <c r="E102">
        <v>6.36</v>
      </c>
      <c r="F102" s="42">
        <v>1149</v>
      </c>
      <c r="G102" s="34">
        <v>181</v>
      </c>
      <c r="H102" s="49">
        <f t="shared" si="9"/>
        <v>3.6883609022556394</v>
      </c>
      <c r="I102" s="39">
        <f t="shared" si="8"/>
        <v>1.2781954887218045E-3</v>
      </c>
      <c r="J102" s="41">
        <f t="shared" si="10"/>
        <v>45.392300751879702</v>
      </c>
      <c r="K102" s="41">
        <f t="shared" si="11"/>
        <v>11.781894736842105</v>
      </c>
      <c r="L102" s="31">
        <f t="shared" si="12"/>
        <v>57.174195488721807</v>
      </c>
      <c r="M102" s="41">
        <f t="shared" si="13"/>
        <v>99.519922521708978</v>
      </c>
    </row>
    <row r="103" spans="1:13" ht="12.75" customHeight="1" x14ac:dyDescent="0.25">
      <c r="A103" t="s">
        <v>211</v>
      </c>
      <c r="B103" s="32">
        <v>30</v>
      </c>
      <c r="C103">
        <v>74163</v>
      </c>
      <c r="D103" t="s">
        <v>51</v>
      </c>
      <c r="E103">
        <v>7.38</v>
      </c>
      <c r="F103" s="42">
        <v>2080</v>
      </c>
      <c r="G103" s="34">
        <v>282</v>
      </c>
      <c r="H103" s="49">
        <f t="shared" si="9"/>
        <v>6.508872180451128</v>
      </c>
      <c r="I103" s="39">
        <f t="shared" si="8"/>
        <v>2.255639097744361E-3</v>
      </c>
      <c r="J103" s="41">
        <f t="shared" si="10"/>
        <v>80.104060150375958</v>
      </c>
      <c r="K103" s="41">
        <f t="shared" si="11"/>
        <v>20.791578947368421</v>
      </c>
      <c r="L103" s="31">
        <f t="shared" si="12"/>
        <v>100.89563909774438</v>
      </c>
      <c r="M103" s="41">
        <f t="shared" si="13"/>
        <v>97.015037593984985</v>
      </c>
    </row>
    <row r="104" spans="1:13" ht="12.75" customHeight="1" x14ac:dyDescent="0.25">
      <c r="A104" s="46" t="s">
        <v>226</v>
      </c>
      <c r="B104" s="32">
        <v>9</v>
      </c>
      <c r="C104">
        <v>74179</v>
      </c>
      <c r="D104" t="s">
        <v>66</v>
      </c>
      <c r="E104">
        <v>6.73</v>
      </c>
      <c r="F104" s="42">
        <v>687</v>
      </c>
      <c r="G104" s="34">
        <v>102</v>
      </c>
      <c r="H104" s="49">
        <f t="shared" si="9"/>
        <v>1.9526616541353381</v>
      </c>
      <c r="I104" s="39">
        <f t="shared" si="8"/>
        <v>6.7669172932330822E-4</v>
      </c>
      <c r="J104" s="41">
        <f t="shared" si="10"/>
        <v>24.03121804511278</v>
      </c>
      <c r="K104" s="41">
        <f t="shared" si="11"/>
        <v>6.2374736842105261</v>
      </c>
      <c r="L104" s="31">
        <f t="shared" si="12"/>
        <v>30.268691729323308</v>
      </c>
      <c r="M104" s="41">
        <f t="shared" si="13"/>
        <v>88.118462094099868</v>
      </c>
    </row>
    <row r="105" spans="1:13" ht="12.75" customHeight="1" x14ac:dyDescent="0.25">
      <c r="A105" t="s">
        <v>263</v>
      </c>
      <c r="B105" s="32">
        <v>5</v>
      </c>
      <c r="C105">
        <v>74223</v>
      </c>
      <c r="D105" t="s">
        <v>111</v>
      </c>
      <c r="E105">
        <v>7.98</v>
      </c>
      <c r="F105" s="42">
        <v>452</v>
      </c>
      <c r="G105" s="34">
        <v>57</v>
      </c>
      <c r="H105" s="49">
        <f t="shared" si="9"/>
        <v>1.084812030075188</v>
      </c>
      <c r="I105" s="39">
        <f t="shared" si="8"/>
        <v>3.7593984962406017E-4</v>
      </c>
      <c r="J105" s="41">
        <f t="shared" si="10"/>
        <v>13.350676691729326</v>
      </c>
      <c r="K105" s="41">
        <f t="shared" si="11"/>
        <v>3.4652631578947375</v>
      </c>
      <c r="L105" s="31">
        <f t="shared" si="12"/>
        <v>16.815939849624066</v>
      </c>
      <c r="M105" s="41">
        <f t="shared" si="13"/>
        <v>74.406813493911784</v>
      </c>
    </row>
    <row r="106" spans="1:13" ht="12.75" customHeight="1" x14ac:dyDescent="0.25">
      <c r="A106" t="s">
        <v>40</v>
      </c>
      <c r="B106" s="32">
        <v>20</v>
      </c>
      <c r="C106">
        <v>74006</v>
      </c>
      <c r="D106" t="s">
        <v>41</v>
      </c>
      <c r="E106">
        <v>9.6199999999999992</v>
      </c>
      <c r="F106" s="42">
        <v>1846</v>
      </c>
      <c r="G106" s="34">
        <v>192</v>
      </c>
      <c r="H106" s="49">
        <f t="shared" si="9"/>
        <v>4.339248120300752</v>
      </c>
      <c r="I106" s="39">
        <f t="shared" si="8"/>
        <v>1.5037593984962407E-3</v>
      </c>
      <c r="J106" s="41">
        <f t="shared" si="10"/>
        <v>53.402706766917305</v>
      </c>
      <c r="K106" s="41">
        <f t="shared" si="11"/>
        <v>13.86105263157895</v>
      </c>
      <c r="L106" s="31">
        <f t="shared" si="12"/>
        <v>67.263759398496262</v>
      </c>
      <c r="M106" s="41">
        <f t="shared" si="13"/>
        <v>72.875145610505157</v>
      </c>
    </row>
    <row r="107" spans="1:13" ht="12.75" customHeight="1" x14ac:dyDescent="0.25">
      <c r="A107" t="s">
        <v>254</v>
      </c>
      <c r="B107" s="32">
        <v>12</v>
      </c>
      <c r="C107">
        <v>74212</v>
      </c>
      <c r="D107" t="s">
        <v>63</v>
      </c>
      <c r="E107">
        <v>53.42</v>
      </c>
      <c r="F107" s="42">
        <v>1113</v>
      </c>
      <c r="G107" s="34">
        <v>21</v>
      </c>
      <c r="H107" s="49">
        <f t="shared" si="9"/>
        <v>2.6035488721804514</v>
      </c>
      <c r="I107" s="39">
        <f t="shared" si="8"/>
        <v>9.0225563909774437E-4</v>
      </c>
      <c r="J107" s="41">
        <f t="shared" si="10"/>
        <v>32.041624060150376</v>
      </c>
      <c r="K107" s="41">
        <f t="shared" si="11"/>
        <v>8.3166315789473693</v>
      </c>
      <c r="L107" s="31">
        <f t="shared" si="12"/>
        <v>40.358255639097749</v>
      </c>
      <c r="M107" s="41">
        <f t="shared" si="13"/>
        <v>72.521573475467662</v>
      </c>
    </row>
    <row r="108" spans="1:13" ht="12.75" customHeight="1" x14ac:dyDescent="0.25">
      <c r="A108" t="s">
        <v>58</v>
      </c>
      <c r="B108" s="32">
        <v>16</v>
      </c>
      <c r="C108">
        <v>74018</v>
      </c>
      <c r="D108" t="s">
        <v>43</v>
      </c>
      <c r="E108">
        <v>11.47</v>
      </c>
      <c r="F108" s="42">
        <v>1545</v>
      </c>
      <c r="G108" s="34">
        <v>135</v>
      </c>
      <c r="H108" s="49">
        <f t="shared" si="9"/>
        <v>3.4713984962406017</v>
      </c>
      <c r="I108" s="39">
        <f t="shared" si="8"/>
        <v>1.2030075187969924E-3</v>
      </c>
      <c r="J108" s="41">
        <f t="shared" si="10"/>
        <v>42.722165413533837</v>
      </c>
      <c r="K108" s="41">
        <f t="shared" si="11"/>
        <v>11.088842105263158</v>
      </c>
      <c r="L108" s="31">
        <f t="shared" si="12"/>
        <v>53.811007518796998</v>
      </c>
      <c r="M108" s="41">
        <f t="shared" si="13"/>
        <v>69.65826216025502</v>
      </c>
    </row>
    <row r="109" spans="1:13" ht="12.75" customHeight="1" x14ac:dyDescent="0.25">
      <c r="A109" t="s">
        <v>248</v>
      </c>
      <c r="B109" s="32">
        <v>13</v>
      </c>
      <c r="C109">
        <v>74205</v>
      </c>
      <c r="D109" t="s">
        <v>171</v>
      </c>
      <c r="E109">
        <v>18.97</v>
      </c>
      <c r="F109" s="42">
        <v>1276</v>
      </c>
      <c r="G109" s="34">
        <v>67</v>
      </c>
      <c r="H109" s="49">
        <f t="shared" si="9"/>
        <v>2.8205112781954895</v>
      </c>
      <c r="I109" s="39">
        <f t="shared" si="8"/>
        <v>9.7744360902255649E-4</v>
      </c>
      <c r="J109" s="41">
        <f t="shared" si="10"/>
        <v>34.711759398496248</v>
      </c>
      <c r="K109" s="41">
        <f t="shared" si="11"/>
        <v>9.0096842105263164</v>
      </c>
      <c r="L109" s="31">
        <f t="shared" si="12"/>
        <v>43.721443609022565</v>
      </c>
      <c r="M109" s="41">
        <f t="shared" si="13"/>
        <v>68.528908478091793</v>
      </c>
    </row>
    <row r="110" spans="1:13" ht="12.75" customHeight="1" x14ac:dyDescent="0.25">
      <c r="A110" t="s">
        <v>60</v>
      </c>
      <c r="B110" s="32">
        <v>12</v>
      </c>
      <c r="C110">
        <v>74020</v>
      </c>
      <c r="D110" t="s">
        <v>39</v>
      </c>
      <c r="E110">
        <v>4.95</v>
      </c>
      <c r="F110" s="42">
        <v>1289</v>
      </c>
      <c r="G110" s="34">
        <v>260</v>
      </c>
      <c r="H110" s="49">
        <f t="shared" si="9"/>
        <v>2.6035488721804514</v>
      </c>
      <c r="I110" s="39">
        <f t="shared" si="8"/>
        <v>9.0225563909774437E-4</v>
      </c>
      <c r="J110" s="41">
        <f t="shared" si="10"/>
        <v>32.041624060150376</v>
      </c>
      <c r="K110" s="41">
        <f t="shared" si="11"/>
        <v>8.3166315789473693</v>
      </c>
      <c r="L110" s="31">
        <f t="shared" si="12"/>
        <v>40.358255639097749</v>
      </c>
      <c r="M110" s="41">
        <f t="shared" si="13"/>
        <v>62.619481208840575</v>
      </c>
    </row>
    <row r="111" spans="1:13" ht="12.75" customHeight="1" x14ac:dyDescent="0.25">
      <c r="A111" t="s">
        <v>125</v>
      </c>
      <c r="B111" s="32">
        <v>11</v>
      </c>
      <c r="C111">
        <v>74075</v>
      </c>
      <c r="D111" t="s">
        <v>113</v>
      </c>
      <c r="E111">
        <v>18.579999999999998</v>
      </c>
      <c r="F111" s="42">
        <v>1206</v>
      </c>
      <c r="G111" s="34">
        <v>65</v>
      </c>
      <c r="H111" s="49">
        <f t="shared" si="9"/>
        <v>2.3865864661654137</v>
      </c>
      <c r="I111" s="39">
        <f t="shared" si="8"/>
        <v>8.2706766917293236E-4</v>
      </c>
      <c r="J111" s="41">
        <f t="shared" si="10"/>
        <v>29.371488721804514</v>
      </c>
      <c r="K111" s="41">
        <f t="shared" si="11"/>
        <v>7.6235789473684212</v>
      </c>
      <c r="L111" s="31">
        <f t="shared" si="12"/>
        <v>36.995067669172933</v>
      </c>
      <c r="M111" s="41">
        <f t="shared" si="13"/>
        <v>61.351687676903701</v>
      </c>
    </row>
    <row r="112" spans="1:13" ht="12.75" customHeight="1" x14ac:dyDescent="0.25">
      <c r="A112" t="s">
        <v>302</v>
      </c>
      <c r="B112" s="32">
        <v>20</v>
      </c>
      <c r="C112">
        <v>74269</v>
      </c>
      <c r="D112" t="s">
        <v>69</v>
      </c>
      <c r="E112">
        <v>16.86</v>
      </c>
      <c r="F112" s="42">
        <v>2283</v>
      </c>
      <c r="G112" s="34">
        <v>135</v>
      </c>
      <c r="H112" s="49">
        <f t="shared" si="9"/>
        <v>4.339248120300752</v>
      </c>
      <c r="I112" s="39">
        <f t="shared" si="8"/>
        <v>1.5037593984962407E-3</v>
      </c>
      <c r="J112" s="41">
        <f t="shared" si="10"/>
        <v>53.402706766917305</v>
      </c>
      <c r="K112" s="41">
        <f t="shared" si="11"/>
        <v>13.86105263157895</v>
      </c>
      <c r="L112" s="31">
        <f t="shared" si="12"/>
        <v>67.263759398496262</v>
      </c>
      <c r="M112" s="41">
        <f t="shared" si="13"/>
        <v>58.925763818218357</v>
      </c>
    </row>
    <row r="113" spans="1:13" ht="12.75" customHeight="1" x14ac:dyDescent="0.25">
      <c r="A113" t="s">
        <v>334</v>
      </c>
      <c r="B113" s="32">
        <v>8</v>
      </c>
      <c r="C113">
        <v>74302</v>
      </c>
      <c r="D113" t="s">
        <v>36</v>
      </c>
      <c r="E113">
        <v>13.32</v>
      </c>
      <c r="F113" s="42">
        <v>1018</v>
      </c>
      <c r="G113" s="34">
        <v>76</v>
      </c>
      <c r="H113" s="49">
        <f t="shared" si="9"/>
        <v>1.7356992481203009</v>
      </c>
      <c r="I113" s="39">
        <f t="shared" si="8"/>
        <v>6.0150375939849621E-4</v>
      </c>
      <c r="J113" s="41">
        <f t="shared" si="10"/>
        <v>21.361082706766918</v>
      </c>
      <c r="K113" s="41">
        <f t="shared" si="11"/>
        <v>5.5444210526315789</v>
      </c>
      <c r="L113" s="31">
        <f t="shared" si="12"/>
        <v>26.905503759398499</v>
      </c>
      <c r="M113" s="41">
        <f t="shared" si="13"/>
        <v>52.859535873081526</v>
      </c>
    </row>
    <row r="114" spans="1:13" ht="12.75" customHeight="1" x14ac:dyDescent="0.25">
      <c r="A114" t="s">
        <v>155</v>
      </c>
      <c r="B114" s="32">
        <v>6</v>
      </c>
      <c r="C114">
        <v>74106</v>
      </c>
      <c r="D114" t="s">
        <v>39</v>
      </c>
      <c r="E114">
        <v>10.41</v>
      </c>
      <c r="F114" s="42">
        <v>768</v>
      </c>
      <c r="G114" s="34">
        <v>74</v>
      </c>
      <c r="H114" s="49">
        <f t="shared" si="9"/>
        <v>1.3017744360902257</v>
      </c>
      <c r="I114" s="39">
        <f t="shared" si="8"/>
        <v>4.5112781954887219E-4</v>
      </c>
      <c r="J114" s="41">
        <f t="shared" si="10"/>
        <v>16.020812030075188</v>
      </c>
      <c r="K114" s="41">
        <f t="shared" si="11"/>
        <v>4.1583157894736846</v>
      </c>
      <c r="L114" s="31">
        <f t="shared" si="12"/>
        <v>20.179127819548874</v>
      </c>
      <c r="M114" s="41">
        <f t="shared" si="13"/>
        <v>52.549812030075195</v>
      </c>
    </row>
    <row r="115" spans="1:13" ht="12.75" customHeight="1" x14ac:dyDescent="0.25">
      <c r="A115" t="s">
        <v>279</v>
      </c>
      <c r="B115" s="32">
        <v>25</v>
      </c>
      <c r="C115">
        <v>74241</v>
      </c>
      <c r="D115" t="s">
        <v>171</v>
      </c>
      <c r="E115">
        <v>22.75</v>
      </c>
      <c r="F115" s="42">
        <v>3216</v>
      </c>
      <c r="G115" s="34">
        <v>141</v>
      </c>
      <c r="H115" s="49">
        <f t="shared" si="9"/>
        <v>5.42406015037594</v>
      </c>
      <c r="I115" s="39">
        <f t="shared" si="8"/>
        <v>1.8796992481203006E-3</v>
      </c>
      <c r="J115" s="41">
        <f t="shared" si="10"/>
        <v>66.75338345864661</v>
      </c>
      <c r="K115" s="41">
        <f t="shared" si="11"/>
        <v>17.326315789473682</v>
      </c>
      <c r="L115" s="31">
        <f t="shared" si="12"/>
        <v>84.079699248120292</v>
      </c>
      <c r="M115" s="41">
        <f t="shared" si="13"/>
        <v>52.288370179179282</v>
      </c>
    </row>
    <row r="116" spans="1:13" ht="12.75" customHeight="1" x14ac:dyDescent="0.25">
      <c r="A116" t="s">
        <v>324</v>
      </c>
      <c r="B116" s="32">
        <v>7</v>
      </c>
      <c r="C116">
        <v>74292</v>
      </c>
      <c r="D116" t="s">
        <v>78</v>
      </c>
      <c r="E116">
        <v>11.19</v>
      </c>
      <c r="F116" s="42">
        <v>921</v>
      </c>
      <c r="G116" s="34">
        <v>82</v>
      </c>
      <c r="H116" s="49">
        <f t="shared" si="9"/>
        <v>1.5187368421052634</v>
      </c>
      <c r="I116" s="39">
        <f t="shared" si="8"/>
        <v>5.263157894736842E-4</v>
      </c>
      <c r="J116" s="41">
        <f t="shared" si="10"/>
        <v>18.690947368421053</v>
      </c>
      <c r="K116" s="41">
        <f t="shared" si="11"/>
        <v>4.8513684210526318</v>
      </c>
      <c r="L116" s="31">
        <f t="shared" si="12"/>
        <v>23.542315789473683</v>
      </c>
      <c r="M116" s="41">
        <f t="shared" si="13"/>
        <v>51.123378478770213</v>
      </c>
    </row>
    <row r="117" spans="1:13" ht="12.75" customHeight="1" x14ac:dyDescent="0.25">
      <c r="A117" t="s">
        <v>264</v>
      </c>
      <c r="B117" s="32">
        <v>82</v>
      </c>
      <c r="C117">
        <v>74224</v>
      </c>
      <c r="D117" t="s">
        <v>43</v>
      </c>
      <c r="E117">
        <v>17.940000000000001</v>
      </c>
      <c r="F117" s="42">
        <v>11465</v>
      </c>
      <c r="G117" s="34">
        <v>639</v>
      </c>
      <c r="H117" s="49">
        <f t="shared" si="9"/>
        <v>17.790917293233083</v>
      </c>
      <c r="I117" s="39">
        <f t="shared" si="8"/>
        <v>6.1654135338345866E-3</v>
      </c>
      <c r="J117" s="41">
        <f t="shared" si="10"/>
        <v>218.95109774436094</v>
      </c>
      <c r="K117" s="41">
        <f t="shared" si="11"/>
        <v>56.830315789473687</v>
      </c>
      <c r="L117" s="31">
        <f t="shared" si="12"/>
        <v>275.78141353383461</v>
      </c>
      <c r="M117" s="41">
        <f t="shared" si="13"/>
        <v>48.108401837563818</v>
      </c>
    </row>
    <row r="118" spans="1:13" ht="12.75" customHeight="1" x14ac:dyDescent="0.25">
      <c r="A118" t="s">
        <v>336</v>
      </c>
      <c r="B118" s="32">
        <v>6</v>
      </c>
      <c r="C118">
        <v>74304</v>
      </c>
      <c r="D118" t="s">
        <v>171</v>
      </c>
      <c r="E118">
        <v>3.37</v>
      </c>
      <c r="F118" s="42">
        <v>839</v>
      </c>
      <c r="G118" s="34">
        <v>249</v>
      </c>
      <c r="H118" s="49">
        <f t="shared" si="9"/>
        <v>1.3017744360902257</v>
      </c>
      <c r="I118" s="39">
        <f t="shared" si="8"/>
        <v>4.5112781954887219E-4</v>
      </c>
      <c r="J118" s="41">
        <f t="shared" si="10"/>
        <v>16.020812030075188</v>
      </c>
      <c r="K118" s="41">
        <f t="shared" si="11"/>
        <v>4.1583157894736846</v>
      </c>
      <c r="L118" s="31">
        <f t="shared" si="12"/>
        <v>20.179127819548874</v>
      </c>
      <c r="M118" s="41">
        <f t="shared" si="13"/>
        <v>48.102807674729135</v>
      </c>
    </row>
    <row r="119" spans="1:13" ht="12.75" customHeight="1" x14ac:dyDescent="0.25">
      <c r="A119" t="s">
        <v>221</v>
      </c>
      <c r="B119" s="32">
        <v>4</v>
      </c>
      <c r="C119">
        <v>74174</v>
      </c>
      <c r="D119" t="s">
        <v>171</v>
      </c>
      <c r="E119">
        <v>21.66</v>
      </c>
      <c r="F119" s="42">
        <v>565</v>
      </c>
      <c r="G119" s="34">
        <v>26</v>
      </c>
      <c r="H119" s="49">
        <f t="shared" si="9"/>
        <v>0.86784962406015043</v>
      </c>
      <c r="I119" s="39">
        <f t="shared" si="8"/>
        <v>3.0075187969924811E-4</v>
      </c>
      <c r="J119" s="41">
        <f t="shared" si="10"/>
        <v>10.680541353383459</v>
      </c>
      <c r="K119" s="41">
        <f t="shared" si="11"/>
        <v>2.7722105263157895</v>
      </c>
      <c r="L119" s="31">
        <f t="shared" si="12"/>
        <v>13.45275187969925</v>
      </c>
      <c r="M119" s="41">
        <f t="shared" si="13"/>
        <v>47.620360636103541</v>
      </c>
    </row>
    <row r="120" spans="1:13" ht="12.75" customHeight="1" x14ac:dyDescent="0.25">
      <c r="A120" t="s">
        <v>48</v>
      </c>
      <c r="B120" s="32">
        <v>239</v>
      </c>
      <c r="C120">
        <v>74012</v>
      </c>
      <c r="D120" t="s">
        <v>45</v>
      </c>
      <c r="E120">
        <v>4.9800000000000004</v>
      </c>
      <c r="F120" s="42">
        <v>34953</v>
      </c>
      <c r="G120" s="34" t="s">
        <v>49</v>
      </c>
      <c r="H120" s="49">
        <f t="shared" si="9"/>
        <v>51.854015037593996</v>
      </c>
      <c r="I120" s="39">
        <f t="shared" si="8"/>
        <v>1.7969924812030077E-2</v>
      </c>
      <c r="J120" s="41">
        <f t="shared" si="10"/>
        <v>638.1623458646618</v>
      </c>
      <c r="K120" s="41">
        <f t="shared" si="11"/>
        <v>165.63957894736845</v>
      </c>
      <c r="L120" s="31">
        <f t="shared" si="12"/>
        <v>803.80192481203028</v>
      </c>
      <c r="M120" s="41">
        <f t="shared" si="13"/>
        <v>45.993300993450077</v>
      </c>
    </row>
    <row r="121" spans="1:13" ht="12.75" customHeight="1" x14ac:dyDescent="0.25">
      <c r="A121" t="s">
        <v>233</v>
      </c>
      <c r="B121" s="32">
        <v>11</v>
      </c>
      <c r="C121">
        <v>74189</v>
      </c>
      <c r="D121" t="s">
        <v>53</v>
      </c>
      <c r="E121">
        <v>26.28</v>
      </c>
      <c r="F121" s="42">
        <v>1626</v>
      </c>
      <c r="G121" s="34">
        <v>62</v>
      </c>
      <c r="H121" s="49">
        <f t="shared" si="9"/>
        <v>2.3865864661654137</v>
      </c>
      <c r="I121" s="39">
        <f t="shared" si="8"/>
        <v>8.2706766917293236E-4</v>
      </c>
      <c r="J121" s="41">
        <f t="shared" si="10"/>
        <v>29.371488721804514</v>
      </c>
      <c r="K121" s="41">
        <f t="shared" si="11"/>
        <v>7.6235789473684212</v>
      </c>
      <c r="L121" s="31">
        <f t="shared" si="12"/>
        <v>36.995067669172933</v>
      </c>
      <c r="M121" s="41">
        <f t="shared" si="13"/>
        <v>45.504388276965479</v>
      </c>
    </row>
    <row r="122" spans="1:13" ht="12.75" customHeight="1" x14ac:dyDescent="0.25">
      <c r="A122" t="s">
        <v>340</v>
      </c>
      <c r="B122" s="32">
        <v>6</v>
      </c>
      <c r="C122">
        <v>74307</v>
      </c>
      <c r="D122" t="s">
        <v>41</v>
      </c>
      <c r="E122">
        <v>2.97</v>
      </c>
      <c r="F122" s="42">
        <v>912</v>
      </c>
      <c r="G122" s="34">
        <v>307</v>
      </c>
      <c r="H122" s="49">
        <f t="shared" si="9"/>
        <v>1.3017744360902257</v>
      </c>
      <c r="I122" s="39">
        <f t="shared" si="8"/>
        <v>4.5112781954887219E-4</v>
      </c>
      <c r="J122" s="41">
        <f t="shared" si="10"/>
        <v>16.020812030075188</v>
      </c>
      <c r="K122" s="41">
        <f t="shared" si="11"/>
        <v>4.1583157894736846</v>
      </c>
      <c r="L122" s="31">
        <f t="shared" si="12"/>
        <v>20.179127819548874</v>
      </c>
      <c r="M122" s="41">
        <f t="shared" si="13"/>
        <v>44.252473288484374</v>
      </c>
    </row>
    <row r="123" spans="1:13" ht="12.75" customHeight="1" x14ac:dyDescent="0.25">
      <c r="A123" t="s">
        <v>50</v>
      </c>
      <c r="B123" s="32">
        <v>14</v>
      </c>
      <c r="C123">
        <v>74013</v>
      </c>
      <c r="D123" t="s">
        <v>51</v>
      </c>
      <c r="E123">
        <v>4.62</v>
      </c>
      <c r="F123" s="42">
        <v>2131</v>
      </c>
      <c r="G123" s="34">
        <v>461</v>
      </c>
      <c r="H123" s="49">
        <f t="shared" si="9"/>
        <v>3.0374736842105268</v>
      </c>
      <c r="I123" s="39">
        <f t="shared" si="8"/>
        <v>1.0526315789473684E-3</v>
      </c>
      <c r="J123" s="41">
        <f t="shared" si="10"/>
        <v>37.381894736842106</v>
      </c>
      <c r="K123" s="41">
        <f t="shared" si="11"/>
        <v>9.7027368421052635</v>
      </c>
      <c r="L123" s="31">
        <f t="shared" si="12"/>
        <v>47.084631578947366</v>
      </c>
      <c r="M123" s="41">
        <f t="shared" si="13"/>
        <v>44.190175109288944</v>
      </c>
    </row>
    <row r="124" spans="1:13" ht="12.75" customHeight="1" x14ac:dyDescent="0.25">
      <c r="A124" t="s">
        <v>107</v>
      </c>
      <c r="B124" s="32">
        <v>8</v>
      </c>
      <c r="C124">
        <v>74062</v>
      </c>
      <c r="D124" t="s">
        <v>108</v>
      </c>
      <c r="E124">
        <v>4.71</v>
      </c>
      <c r="F124" s="42">
        <v>1228</v>
      </c>
      <c r="G124" s="34">
        <v>261</v>
      </c>
      <c r="H124" s="49">
        <f t="shared" si="9"/>
        <v>1.7356992481203009</v>
      </c>
      <c r="I124" s="39">
        <f t="shared" si="8"/>
        <v>6.0150375939849621E-4</v>
      </c>
      <c r="J124" s="41">
        <f t="shared" si="10"/>
        <v>21.361082706766918</v>
      </c>
      <c r="K124" s="41">
        <f t="shared" si="11"/>
        <v>5.5444210526315789</v>
      </c>
      <c r="L124" s="31">
        <f t="shared" si="12"/>
        <v>26.905503759398499</v>
      </c>
      <c r="M124" s="41">
        <f t="shared" si="13"/>
        <v>43.820038696088758</v>
      </c>
    </row>
    <row r="125" spans="1:13" ht="12.75" customHeight="1" x14ac:dyDescent="0.25">
      <c r="A125" t="s">
        <v>291</v>
      </c>
      <c r="B125" s="32">
        <v>4</v>
      </c>
      <c r="C125">
        <v>74257</v>
      </c>
      <c r="D125" t="s">
        <v>66</v>
      </c>
      <c r="E125">
        <v>3.64</v>
      </c>
      <c r="F125" s="42">
        <v>620</v>
      </c>
      <c r="G125" s="34">
        <v>170</v>
      </c>
      <c r="H125" s="49">
        <f t="shared" si="9"/>
        <v>0.86784962406015043</v>
      </c>
      <c r="I125" s="39">
        <f t="shared" si="8"/>
        <v>3.0075187969924811E-4</v>
      </c>
      <c r="J125" s="41">
        <f t="shared" si="10"/>
        <v>10.680541353383459</v>
      </c>
      <c r="K125" s="41">
        <f t="shared" si="11"/>
        <v>2.7722105263157895</v>
      </c>
      <c r="L125" s="31">
        <f t="shared" si="12"/>
        <v>13.45275187969925</v>
      </c>
      <c r="M125" s="41">
        <f t="shared" si="13"/>
        <v>43.395973805481447</v>
      </c>
    </row>
    <row r="126" spans="1:13" ht="12.75" customHeight="1" x14ac:dyDescent="0.25">
      <c r="A126" t="s">
        <v>126</v>
      </c>
      <c r="B126" s="32">
        <v>10</v>
      </c>
      <c r="C126">
        <v>74076</v>
      </c>
      <c r="D126" t="s">
        <v>66</v>
      </c>
      <c r="E126">
        <v>16.57</v>
      </c>
      <c r="F126" s="42">
        <v>1553</v>
      </c>
      <c r="G126" s="34">
        <v>94</v>
      </c>
      <c r="H126" s="49">
        <f t="shared" si="9"/>
        <v>2.169624060150376</v>
      </c>
      <c r="I126" s="39">
        <f t="shared" si="8"/>
        <v>7.5187969924812035E-4</v>
      </c>
      <c r="J126" s="41">
        <f t="shared" si="10"/>
        <v>26.701353383458653</v>
      </c>
      <c r="K126" s="41">
        <f t="shared" si="11"/>
        <v>6.930526315789475</v>
      </c>
      <c r="L126" s="31">
        <f t="shared" si="12"/>
        <v>33.631879699248131</v>
      </c>
      <c r="M126" s="41">
        <f t="shared" si="13"/>
        <v>43.312143849643441</v>
      </c>
    </row>
    <row r="127" spans="1:13" ht="12.75" customHeight="1" x14ac:dyDescent="0.25">
      <c r="A127" t="s">
        <v>102</v>
      </c>
      <c r="B127" s="32">
        <v>5</v>
      </c>
      <c r="C127">
        <v>74061</v>
      </c>
      <c r="D127" t="s">
        <v>34</v>
      </c>
      <c r="E127">
        <v>5.76</v>
      </c>
      <c r="F127" s="42">
        <v>779</v>
      </c>
      <c r="G127" s="34">
        <v>135</v>
      </c>
      <c r="H127" s="49">
        <f t="shared" si="9"/>
        <v>1.084812030075188</v>
      </c>
      <c r="I127" s="39">
        <f t="shared" si="8"/>
        <v>3.7593984962406017E-4</v>
      </c>
      <c r="J127" s="41">
        <f t="shared" si="10"/>
        <v>13.350676691729326</v>
      </c>
      <c r="K127" s="41">
        <f t="shared" si="11"/>
        <v>3.4652631578947375</v>
      </c>
      <c r="L127" s="31">
        <f t="shared" si="12"/>
        <v>16.815939849624066</v>
      </c>
      <c r="M127" s="41">
        <f t="shared" si="13"/>
        <v>43.173144671692079</v>
      </c>
    </row>
    <row r="128" spans="1:13" ht="12.75" customHeight="1" x14ac:dyDescent="0.25">
      <c r="A128" t="s">
        <v>327</v>
      </c>
      <c r="B128" s="32">
        <v>2</v>
      </c>
      <c r="C128">
        <v>74295</v>
      </c>
      <c r="D128" t="s">
        <v>71</v>
      </c>
      <c r="E128">
        <v>7.78</v>
      </c>
      <c r="F128" s="42">
        <v>314</v>
      </c>
      <c r="G128" s="34">
        <v>40</v>
      </c>
      <c r="H128" s="49">
        <f t="shared" si="9"/>
        <v>0.43392481203007521</v>
      </c>
      <c r="I128" s="39">
        <f t="shared" si="8"/>
        <v>1.5037593984962405E-4</v>
      </c>
      <c r="J128" s="41">
        <f t="shared" si="10"/>
        <v>5.3402706766917296</v>
      </c>
      <c r="K128" s="41">
        <f t="shared" si="11"/>
        <v>1.3861052631578947</v>
      </c>
      <c r="L128" s="31">
        <f t="shared" si="12"/>
        <v>6.7263759398496248</v>
      </c>
      <c r="M128" s="41">
        <f t="shared" si="13"/>
        <v>42.843158852545379</v>
      </c>
    </row>
    <row r="129" spans="1:13" ht="12.75" customHeight="1" x14ac:dyDescent="0.25">
      <c r="A129" t="s">
        <v>44</v>
      </c>
      <c r="B129" s="32">
        <v>39</v>
      </c>
      <c r="C129">
        <v>74008</v>
      </c>
      <c r="D129" t="s">
        <v>45</v>
      </c>
      <c r="E129">
        <v>1.25</v>
      </c>
      <c r="F129" s="42">
        <v>6134</v>
      </c>
      <c r="G129" s="34" t="s">
        <v>46</v>
      </c>
      <c r="H129" s="49">
        <f t="shared" si="9"/>
        <v>8.4615338345864668</v>
      </c>
      <c r="I129" s="39">
        <f t="shared" si="8"/>
        <v>2.932330827067669E-3</v>
      </c>
      <c r="J129" s="41">
        <f t="shared" si="10"/>
        <v>104.13527819548872</v>
      </c>
      <c r="K129" s="41">
        <f t="shared" si="11"/>
        <v>27.029052631578949</v>
      </c>
      <c r="L129" s="31">
        <f t="shared" si="12"/>
        <v>131.16433082706766</v>
      </c>
      <c r="M129" s="41">
        <f t="shared" si="13"/>
        <v>42.766328929594934</v>
      </c>
    </row>
    <row r="130" spans="1:13" ht="12.75" customHeight="1" x14ac:dyDescent="0.25">
      <c r="A130" t="s">
        <v>249</v>
      </c>
      <c r="B130" s="32">
        <v>5</v>
      </c>
      <c r="C130">
        <v>74206</v>
      </c>
      <c r="D130" t="s">
        <v>39</v>
      </c>
      <c r="E130">
        <v>9.39</v>
      </c>
      <c r="F130" s="42">
        <v>898</v>
      </c>
      <c r="G130" s="34">
        <v>96</v>
      </c>
      <c r="H130" s="49">
        <f t="shared" si="9"/>
        <v>1.084812030075188</v>
      </c>
      <c r="I130" s="39">
        <f t="shared" si="8"/>
        <v>3.7593984962406017E-4</v>
      </c>
      <c r="J130" s="41">
        <f t="shared" si="10"/>
        <v>13.350676691729326</v>
      </c>
      <c r="K130" s="41">
        <f t="shared" si="11"/>
        <v>3.4652631578947375</v>
      </c>
      <c r="L130" s="31">
        <f t="shared" si="12"/>
        <v>16.815939849624066</v>
      </c>
      <c r="M130" s="41">
        <f t="shared" si="13"/>
        <v>37.451981847715068</v>
      </c>
    </row>
    <row r="131" spans="1:13" ht="12.75" customHeight="1" x14ac:dyDescent="0.25">
      <c r="A131" t="s">
        <v>186</v>
      </c>
      <c r="B131" s="32">
        <v>19</v>
      </c>
      <c r="C131">
        <v>74137</v>
      </c>
      <c r="D131" t="s">
        <v>108</v>
      </c>
      <c r="E131">
        <v>21.44</v>
      </c>
      <c r="F131" s="42">
        <v>3465</v>
      </c>
      <c r="G131" s="34">
        <v>162</v>
      </c>
      <c r="H131" s="49">
        <f t="shared" si="9"/>
        <v>4.1222857142857148</v>
      </c>
      <c r="I131" s="39">
        <f t="shared" ref="I131:I194" si="14">B131/13300</f>
        <v>1.4285714285714286E-3</v>
      </c>
      <c r="J131" s="41">
        <f t="shared" si="10"/>
        <v>50.732571428571433</v>
      </c>
      <c r="K131" s="41">
        <f t="shared" si="11"/>
        <v>13.168000000000001</v>
      </c>
      <c r="L131" s="31">
        <f t="shared" si="12"/>
        <v>63.900571428571432</v>
      </c>
      <c r="M131" s="41">
        <f t="shared" si="13"/>
        <v>36.883446712018142</v>
      </c>
    </row>
    <row r="132" spans="1:13" ht="12.75" customHeight="1" x14ac:dyDescent="0.25">
      <c r="A132" t="s">
        <v>285</v>
      </c>
      <c r="B132" s="32">
        <v>33</v>
      </c>
      <c r="C132">
        <v>74250</v>
      </c>
      <c r="D132" t="s">
        <v>43</v>
      </c>
      <c r="E132">
        <v>14.91</v>
      </c>
      <c r="F132" s="42">
        <v>6093</v>
      </c>
      <c r="G132" s="34">
        <v>409</v>
      </c>
      <c r="H132" s="49">
        <f t="shared" ref="H132:H195" si="15">3607*I132*0.8</f>
        <v>7.1597593984962415</v>
      </c>
      <c r="I132" s="39">
        <f t="shared" si="14"/>
        <v>2.4812030075187972E-3</v>
      </c>
      <c r="J132" s="41">
        <f t="shared" ref="J132:J195" si="16">I132*44391*0.8</f>
        <v>88.114466165413546</v>
      </c>
      <c r="K132" s="41">
        <f t="shared" ref="K132:K195" si="17">I132*11522*0.8</f>
        <v>22.870736842105266</v>
      </c>
      <c r="L132" s="31">
        <f t="shared" ref="L132:L195" si="18">K132+J132</f>
        <v>110.98520300751881</v>
      </c>
      <c r="M132" s="41">
        <f t="shared" ref="M132:M195" si="19">L132/F132*2*1000</f>
        <v>36.430396523065419</v>
      </c>
    </row>
    <row r="133" spans="1:13" ht="12.75" customHeight="1" x14ac:dyDescent="0.25">
      <c r="A133" t="s">
        <v>79</v>
      </c>
      <c r="B133" s="32">
        <v>2</v>
      </c>
      <c r="C133">
        <v>74036</v>
      </c>
      <c r="D133" t="s">
        <v>80</v>
      </c>
      <c r="E133">
        <v>3.74</v>
      </c>
      <c r="F133" s="42">
        <v>390</v>
      </c>
      <c r="G133" s="34">
        <v>104</v>
      </c>
      <c r="H133" s="49">
        <f t="shared" si="15"/>
        <v>0.43392481203007521</v>
      </c>
      <c r="I133" s="39">
        <f t="shared" si="14"/>
        <v>1.5037593984962405E-4</v>
      </c>
      <c r="J133" s="41">
        <f t="shared" si="16"/>
        <v>5.3402706766917296</v>
      </c>
      <c r="K133" s="41">
        <f t="shared" si="17"/>
        <v>1.3861052631578947</v>
      </c>
      <c r="L133" s="31">
        <f t="shared" si="18"/>
        <v>6.7263759398496248</v>
      </c>
      <c r="M133" s="41">
        <f t="shared" si="19"/>
        <v>34.49423558897243</v>
      </c>
    </row>
    <row r="134" spans="1:13" ht="12.75" customHeight="1" x14ac:dyDescent="0.25">
      <c r="A134" t="s">
        <v>322</v>
      </c>
      <c r="B134" s="32">
        <v>2</v>
      </c>
      <c r="C134">
        <v>74290</v>
      </c>
      <c r="D134" t="s">
        <v>100</v>
      </c>
      <c r="E134">
        <v>44.57</v>
      </c>
      <c r="F134" s="42">
        <v>397</v>
      </c>
      <c r="G134" s="34">
        <v>8.9</v>
      </c>
      <c r="H134" s="49">
        <f t="shared" si="15"/>
        <v>0.43392481203007521</v>
      </c>
      <c r="I134" s="39">
        <f t="shared" si="14"/>
        <v>1.5037593984962405E-4</v>
      </c>
      <c r="J134" s="41">
        <f t="shared" si="16"/>
        <v>5.3402706766917296</v>
      </c>
      <c r="K134" s="41">
        <f t="shared" si="17"/>
        <v>1.3861052631578947</v>
      </c>
      <c r="L134" s="31">
        <f t="shared" si="18"/>
        <v>6.7263759398496248</v>
      </c>
      <c r="M134" s="41">
        <f t="shared" si="19"/>
        <v>33.886024885892319</v>
      </c>
    </row>
    <row r="135" spans="1:13" ht="12.75" customHeight="1" x14ac:dyDescent="0.25">
      <c r="A135" t="s">
        <v>129</v>
      </c>
      <c r="B135" s="32">
        <v>2</v>
      </c>
      <c r="C135">
        <v>74078</v>
      </c>
      <c r="D135" t="s">
        <v>69</v>
      </c>
      <c r="E135">
        <v>6.98</v>
      </c>
      <c r="F135" s="42">
        <v>408</v>
      </c>
      <c r="G135" s="34">
        <v>58</v>
      </c>
      <c r="H135" s="49">
        <f t="shared" si="15"/>
        <v>0.43392481203007521</v>
      </c>
      <c r="I135" s="39">
        <f t="shared" si="14"/>
        <v>1.5037593984962405E-4</v>
      </c>
      <c r="J135" s="41">
        <f t="shared" si="16"/>
        <v>5.3402706766917296</v>
      </c>
      <c r="K135" s="41">
        <f t="shared" si="17"/>
        <v>1.3861052631578947</v>
      </c>
      <c r="L135" s="31">
        <f t="shared" si="18"/>
        <v>6.7263759398496248</v>
      </c>
      <c r="M135" s="41">
        <f t="shared" si="19"/>
        <v>32.972431077694239</v>
      </c>
    </row>
    <row r="136" spans="1:13" ht="12.75" customHeight="1" x14ac:dyDescent="0.25">
      <c r="A136" t="s">
        <v>240</v>
      </c>
      <c r="B136" s="32">
        <v>2</v>
      </c>
      <c r="C136">
        <v>74196</v>
      </c>
      <c r="D136" t="s">
        <v>53</v>
      </c>
      <c r="E136">
        <v>14.22</v>
      </c>
      <c r="F136" s="42">
        <v>414</v>
      </c>
      <c r="G136" s="34">
        <v>29</v>
      </c>
      <c r="H136" s="49">
        <f t="shared" si="15"/>
        <v>0.43392481203007521</v>
      </c>
      <c r="I136" s="39">
        <f t="shared" si="14"/>
        <v>1.5037593984962405E-4</v>
      </c>
      <c r="J136" s="41">
        <f t="shared" si="16"/>
        <v>5.3402706766917296</v>
      </c>
      <c r="K136" s="41">
        <f t="shared" si="17"/>
        <v>1.3861052631578947</v>
      </c>
      <c r="L136" s="31">
        <f t="shared" si="18"/>
        <v>6.7263759398496248</v>
      </c>
      <c r="M136" s="41">
        <f t="shared" si="19"/>
        <v>32.49456975772766</v>
      </c>
    </row>
    <row r="137" spans="1:13" ht="12.75" customHeight="1" x14ac:dyDescent="0.25">
      <c r="A137" t="s">
        <v>217</v>
      </c>
      <c r="B137" s="32">
        <v>4</v>
      </c>
      <c r="C137">
        <v>74170</v>
      </c>
      <c r="D137" t="s">
        <v>78</v>
      </c>
      <c r="E137">
        <v>12.34</v>
      </c>
      <c r="F137" s="42">
        <v>833</v>
      </c>
      <c r="G137" s="34">
        <v>68</v>
      </c>
      <c r="H137" s="49">
        <f t="shared" si="15"/>
        <v>0.86784962406015043</v>
      </c>
      <c r="I137" s="39">
        <f t="shared" si="14"/>
        <v>3.0075187969924811E-4</v>
      </c>
      <c r="J137" s="41">
        <f t="shared" si="16"/>
        <v>10.680541353383459</v>
      </c>
      <c r="K137" s="41">
        <f t="shared" si="17"/>
        <v>2.7722105263157895</v>
      </c>
      <c r="L137" s="31">
        <f t="shared" si="18"/>
        <v>13.45275187969925</v>
      </c>
      <c r="M137" s="41">
        <f t="shared" si="19"/>
        <v>32.299524321006601</v>
      </c>
    </row>
    <row r="138" spans="1:13" ht="12.75" customHeight="1" x14ac:dyDescent="0.25">
      <c r="A138" t="s">
        <v>345</v>
      </c>
      <c r="B138" s="32">
        <v>7</v>
      </c>
      <c r="C138">
        <v>74312</v>
      </c>
      <c r="D138" t="s">
        <v>63</v>
      </c>
      <c r="E138">
        <v>3.99</v>
      </c>
      <c r="F138" s="42">
        <v>1497</v>
      </c>
      <c r="G138" s="34">
        <v>375</v>
      </c>
      <c r="H138" s="49">
        <f t="shared" si="15"/>
        <v>1.5187368421052634</v>
      </c>
      <c r="I138" s="39">
        <f t="shared" si="14"/>
        <v>5.263157894736842E-4</v>
      </c>
      <c r="J138" s="41">
        <f t="shared" si="16"/>
        <v>18.690947368421053</v>
      </c>
      <c r="K138" s="41">
        <f t="shared" si="17"/>
        <v>4.8513684210526318</v>
      </c>
      <c r="L138" s="31">
        <f t="shared" si="18"/>
        <v>23.542315789473683</v>
      </c>
      <c r="M138" s="41">
        <f t="shared" si="19"/>
        <v>31.452659705375662</v>
      </c>
    </row>
    <row r="139" spans="1:13" ht="12.75" customHeight="1" x14ac:dyDescent="0.25">
      <c r="A139" t="s">
        <v>180</v>
      </c>
      <c r="B139" s="32">
        <v>9</v>
      </c>
      <c r="C139">
        <v>74131</v>
      </c>
      <c r="D139" t="s">
        <v>113</v>
      </c>
      <c r="E139">
        <v>9.69</v>
      </c>
      <c r="F139" s="42">
        <v>2070</v>
      </c>
      <c r="G139" s="34">
        <v>214</v>
      </c>
      <c r="H139" s="49">
        <f t="shared" si="15"/>
        <v>1.9526616541353381</v>
      </c>
      <c r="I139" s="39">
        <f t="shared" si="14"/>
        <v>6.7669172932330822E-4</v>
      </c>
      <c r="J139" s="41">
        <f t="shared" si="16"/>
        <v>24.03121804511278</v>
      </c>
      <c r="K139" s="41">
        <f t="shared" si="17"/>
        <v>6.2374736842105261</v>
      </c>
      <c r="L139" s="31">
        <f t="shared" si="18"/>
        <v>30.268691729323308</v>
      </c>
      <c r="M139" s="41">
        <f t="shared" si="19"/>
        <v>29.245112781954887</v>
      </c>
    </row>
    <row r="140" spans="1:13" ht="12.75" customHeight="1" x14ac:dyDescent="0.25">
      <c r="A140" t="s">
        <v>175</v>
      </c>
      <c r="B140" s="32">
        <v>6</v>
      </c>
      <c r="C140">
        <v>74127</v>
      </c>
      <c r="D140" t="s">
        <v>75</v>
      </c>
      <c r="E140">
        <v>14.31</v>
      </c>
      <c r="F140" s="42">
        <v>1381</v>
      </c>
      <c r="G140" s="34">
        <v>97</v>
      </c>
      <c r="H140" s="49">
        <f t="shared" si="15"/>
        <v>1.3017744360902257</v>
      </c>
      <c r="I140" s="39">
        <f t="shared" si="14"/>
        <v>4.5112781954887219E-4</v>
      </c>
      <c r="J140" s="41">
        <f t="shared" si="16"/>
        <v>16.020812030075188</v>
      </c>
      <c r="K140" s="41">
        <f t="shared" si="17"/>
        <v>4.1583157894736846</v>
      </c>
      <c r="L140" s="31">
        <f t="shared" si="18"/>
        <v>20.179127819548874</v>
      </c>
      <c r="M140" s="41">
        <f t="shared" si="19"/>
        <v>29.223936016725382</v>
      </c>
    </row>
    <row r="141" spans="1:13" ht="12.75" customHeight="1" x14ac:dyDescent="0.25">
      <c r="A141" t="s">
        <v>92</v>
      </c>
      <c r="B141" s="32">
        <v>2</v>
      </c>
      <c r="C141">
        <v>74049</v>
      </c>
      <c r="D141" t="s">
        <v>63</v>
      </c>
      <c r="E141">
        <v>10.39</v>
      </c>
      <c r="F141" s="42">
        <v>466</v>
      </c>
      <c r="G141" s="34">
        <v>45</v>
      </c>
      <c r="H141" s="49">
        <f t="shared" si="15"/>
        <v>0.43392481203007521</v>
      </c>
      <c r="I141" s="39">
        <f t="shared" si="14"/>
        <v>1.5037593984962405E-4</v>
      </c>
      <c r="J141" s="41">
        <f t="shared" si="16"/>
        <v>5.3402706766917296</v>
      </c>
      <c r="K141" s="41">
        <f t="shared" si="17"/>
        <v>1.3861052631578947</v>
      </c>
      <c r="L141" s="31">
        <f t="shared" si="18"/>
        <v>6.7263759398496248</v>
      </c>
      <c r="M141" s="41">
        <f t="shared" si="19"/>
        <v>28.868566265449033</v>
      </c>
    </row>
    <row r="142" spans="1:13" ht="12.75" customHeight="1" x14ac:dyDescent="0.25">
      <c r="A142" t="s">
        <v>292</v>
      </c>
      <c r="B142" s="32">
        <v>10</v>
      </c>
      <c r="C142">
        <v>74258</v>
      </c>
      <c r="D142" t="s">
        <v>111</v>
      </c>
      <c r="E142">
        <v>97.29</v>
      </c>
      <c r="F142" s="42">
        <v>2340</v>
      </c>
      <c r="G142" s="34">
        <v>24</v>
      </c>
      <c r="H142" s="49">
        <f t="shared" si="15"/>
        <v>2.169624060150376</v>
      </c>
      <c r="I142" s="39">
        <f t="shared" si="14"/>
        <v>7.5187969924812035E-4</v>
      </c>
      <c r="J142" s="41">
        <f t="shared" si="16"/>
        <v>26.701353383458653</v>
      </c>
      <c r="K142" s="41">
        <f t="shared" si="17"/>
        <v>6.930526315789475</v>
      </c>
      <c r="L142" s="31">
        <f t="shared" si="18"/>
        <v>33.631879699248131</v>
      </c>
      <c r="M142" s="41">
        <f t="shared" si="19"/>
        <v>28.745196324143702</v>
      </c>
    </row>
    <row r="143" spans="1:13" ht="12.75" customHeight="1" x14ac:dyDescent="0.25">
      <c r="A143" t="s">
        <v>242</v>
      </c>
      <c r="B143" s="32">
        <v>4</v>
      </c>
      <c r="C143">
        <v>74198</v>
      </c>
      <c r="D143" t="s">
        <v>108</v>
      </c>
      <c r="E143">
        <v>5.39</v>
      </c>
      <c r="F143" s="42">
        <v>955</v>
      </c>
      <c r="G143" s="34">
        <v>177</v>
      </c>
      <c r="H143" s="49">
        <f t="shared" si="15"/>
        <v>0.86784962406015043</v>
      </c>
      <c r="I143" s="39">
        <f t="shared" si="14"/>
        <v>3.0075187969924811E-4</v>
      </c>
      <c r="J143" s="41">
        <f t="shared" si="16"/>
        <v>10.680541353383459</v>
      </c>
      <c r="K143" s="41">
        <f t="shared" si="17"/>
        <v>2.7722105263157895</v>
      </c>
      <c r="L143" s="31">
        <f t="shared" si="18"/>
        <v>13.45275187969925</v>
      </c>
      <c r="M143" s="41">
        <f t="shared" si="19"/>
        <v>28.173302365862302</v>
      </c>
    </row>
    <row r="144" spans="1:13" ht="12.75" customHeight="1" x14ac:dyDescent="0.25">
      <c r="A144" t="s">
        <v>262</v>
      </c>
      <c r="B144" s="32">
        <v>2</v>
      </c>
      <c r="C144">
        <v>74222</v>
      </c>
      <c r="D144" t="s">
        <v>71</v>
      </c>
      <c r="E144">
        <v>9.82</v>
      </c>
      <c r="F144" s="42">
        <v>495</v>
      </c>
      <c r="G144" s="34">
        <v>50</v>
      </c>
      <c r="H144" s="49">
        <f t="shared" si="15"/>
        <v>0.43392481203007521</v>
      </c>
      <c r="I144" s="39">
        <f t="shared" si="14"/>
        <v>1.5037593984962405E-4</v>
      </c>
      <c r="J144" s="41">
        <f t="shared" si="16"/>
        <v>5.3402706766917296</v>
      </c>
      <c r="K144" s="41">
        <f t="shared" si="17"/>
        <v>1.3861052631578947</v>
      </c>
      <c r="L144" s="31">
        <f t="shared" si="18"/>
        <v>6.7263759398496248</v>
      </c>
      <c r="M144" s="41">
        <f t="shared" si="19"/>
        <v>27.177276524644949</v>
      </c>
    </row>
    <row r="145" spans="1:13" ht="12.75" customHeight="1" x14ac:dyDescent="0.25">
      <c r="A145" t="s">
        <v>38</v>
      </c>
      <c r="B145" s="32">
        <v>17</v>
      </c>
      <c r="C145">
        <v>74005</v>
      </c>
      <c r="D145" t="s">
        <v>39</v>
      </c>
      <c r="E145">
        <v>15.01</v>
      </c>
      <c r="F145" s="42">
        <v>4295</v>
      </c>
      <c r="G145" s="34">
        <v>286</v>
      </c>
      <c r="H145" s="49">
        <f t="shared" si="15"/>
        <v>3.6883609022556394</v>
      </c>
      <c r="I145" s="39">
        <f t="shared" si="14"/>
        <v>1.2781954887218045E-3</v>
      </c>
      <c r="J145" s="41">
        <f t="shared" si="16"/>
        <v>45.392300751879702</v>
      </c>
      <c r="K145" s="41">
        <f t="shared" si="17"/>
        <v>11.781894736842105</v>
      </c>
      <c r="L145" s="31">
        <f t="shared" si="18"/>
        <v>57.174195488721807</v>
      </c>
      <c r="M145" s="41">
        <f t="shared" si="19"/>
        <v>26.623606746785473</v>
      </c>
    </row>
    <row r="146" spans="1:13" ht="12.75" customHeight="1" x14ac:dyDescent="0.25">
      <c r="A146" t="s">
        <v>317</v>
      </c>
      <c r="B146" s="32">
        <v>3</v>
      </c>
      <c r="C146">
        <v>74287</v>
      </c>
      <c r="D146" t="s">
        <v>71</v>
      </c>
      <c r="E146">
        <v>18.89</v>
      </c>
      <c r="F146" s="42">
        <v>888</v>
      </c>
      <c r="G146" s="34">
        <v>47</v>
      </c>
      <c r="H146" s="49">
        <f t="shared" si="15"/>
        <v>0.65088721804511285</v>
      </c>
      <c r="I146" s="39">
        <f t="shared" si="14"/>
        <v>2.2556390977443609E-4</v>
      </c>
      <c r="J146" s="41">
        <f t="shared" si="16"/>
        <v>8.010406015037594</v>
      </c>
      <c r="K146" s="41">
        <f t="shared" si="17"/>
        <v>2.0791578947368423</v>
      </c>
      <c r="L146" s="31">
        <f t="shared" si="18"/>
        <v>10.089563909774437</v>
      </c>
      <c r="M146" s="41">
        <f t="shared" si="19"/>
        <v>22.724243040032515</v>
      </c>
    </row>
    <row r="147" spans="1:13" ht="12.75" customHeight="1" x14ac:dyDescent="0.25">
      <c r="A147" t="s">
        <v>144</v>
      </c>
      <c r="B147" s="32">
        <v>1</v>
      </c>
      <c r="C147">
        <v>74095</v>
      </c>
      <c r="D147" t="s">
        <v>78</v>
      </c>
      <c r="E147">
        <v>5.82</v>
      </c>
      <c r="F147" s="42">
        <v>298</v>
      </c>
      <c r="G147" s="34">
        <v>51</v>
      </c>
      <c r="H147" s="49">
        <f t="shared" si="15"/>
        <v>0.21696240601503761</v>
      </c>
      <c r="I147" s="39">
        <f t="shared" si="14"/>
        <v>7.5187969924812026E-5</v>
      </c>
      <c r="J147" s="41">
        <f t="shared" si="16"/>
        <v>2.6701353383458648</v>
      </c>
      <c r="K147" s="41">
        <f t="shared" si="17"/>
        <v>0.69305263157894736</v>
      </c>
      <c r="L147" s="31">
        <f t="shared" si="18"/>
        <v>3.3631879699248124</v>
      </c>
      <c r="M147" s="41">
        <f t="shared" si="19"/>
        <v>22.571731341777262</v>
      </c>
    </row>
    <row r="148" spans="1:13" ht="12.75" customHeight="1" x14ac:dyDescent="0.25">
      <c r="A148" t="s">
        <v>62</v>
      </c>
      <c r="B148" s="32">
        <v>7</v>
      </c>
      <c r="C148">
        <v>74024</v>
      </c>
      <c r="D148" t="s">
        <v>63</v>
      </c>
      <c r="E148">
        <v>10.48</v>
      </c>
      <c r="F148" s="42">
        <v>2106</v>
      </c>
      <c r="G148" s="34">
        <v>201</v>
      </c>
      <c r="H148" s="49">
        <f t="shared" si="15"/>
        <v>1.5187368421052634</v>
      </c>
      <c r="I148" s="39">
        <f t="shared" si="14"/>
        <v>5.263157894736842E-4</v>
      </c>
      <c r="J148" s="41">
        <f t="shared" si="16"/>
        <v>18.690947368421053</v>
      </c>
      <c r="K148" s="41">
        <f t="shared" si="17"/>
        <v>4.8513684210526318</v>
      </c>
      <c r="L148" s="31">
        <f t="shared" si="18"/>
        <v>23.542315789473683</v>
      </c>
      <c r="M148" s="41">
        <f t="shared" si="19"/>
        <v>22.357374918778426</v>
      </c>
    </row>
    <row r="149" spans="1:13" ht="12.75" customHeight="1" x14ac:dyDescent="0.25">
      <c r="A149" t="s">
        <v>329</v>
      </c>
      <c r="B149" s="32">
        <v>2</v>
      </c>
      <c r="C149">
        <v>74297</v>
      </c>
      <c r="D149" t="s">
        <v>78</v>
      </c>
      <c r="E149">
        <v>4.18</v>
      </c>
      <c r="F149" s="42">
        <v>605</v>
      </c>
      <c r="G149" s="34">
        <v>145</v>
      </c>
      <c r="H149" s="49">
        <f t="shared" si="15"/>
        <v>0.43392481203007521</v>
      </c>
      <c r="I149" s="39">
        <f t="shared" si="14"/>
        <v>1.5037593984962405E-4</v>
      </c>
      <c r="J149" s="41">
        <f t="shared" si="16"/>
        <v>5.3402706766917296</v>
      </c>
      <c r="K149" s="41">
        <f t="shared" si="17"/>
        <v>1.3861052631578947</v>
      </c>
      <c r="L149" s="31">
        <f t="shared" si="18"/>
        <v>6.7263759398496248</v>
      </c>
      <c r="M149" s="41">
        <f t="shared" si="19"/>
        <v>22.235953520164049</v>
      </c>
    </row>
    <row r="150" spans="1:13" ht="12.75" customHeight="1" x14ac:dyDescent="0.25">
      <c r="A150" t="s">
        <v>128</v>
      </c>
      <c r="B150" s="32">
        <v>2</v>
      </c>
      <c r="C150">
        <v>74079</v>
      </c>
      <c r="D150" t="s">
        <v>36</v>
      </c>
      <c r="E150">
        <v>18.47</v>
      </c>
      <c r="F150" s="42">
        <v>612</v>
      </c>
      <c r="G150" s="34">
        <v>33</v>
      </c>
      <c r="H150" s="49">
        <f t="shared" si="15"/>
        <v>0.43392481203007521</v>
      </c>
      <c r="I150" s="39">
        <f t="shared" si="14"/>
        <v>1.5037593984962405E-4</v>
      </c>
      <c r="J150" s="41">
        <f t="shared" si="16"/>
        <v>5.3402706766917296</v>
      </c>
      <c r="K150" s="41">
        <f t="shared" si="17"/>
        <v>1.3861052631578947</v>
      </c>
      <c r="L150" s="31">
        <f t="shared" si="18"/>
        <v>6.7263759398496248</v>
      </c>
      <c r="M150" s="41">
        <f t="shared" si="19"/>
        <v>21.981620718462828</v>
      </c>
    </row>
    <row r="151" spans="1:13" ht="12.75" customHeight="1" x14ac:dyDescent="0.25">
      <c r="A151" t="s">
        <v>52</v>
      </c>
      <c r="B151" s="32">
        <v>6</v>
      </c>
      <c r="C151">
        <v>74014</v>
      </c>
      <c r="D151" t="s">
        <v>53</v>
      </c>
      <c r="E151">
        <v>37.69</v>
      </c>
      <c r="F151" s="42">
        <v>1909</v>
      </c>
      <c r="G151" s="34">
        <v>51</v>
      </c>
      <c r="H151" s="49">
        <f t="shared" si="15"/>
        <v>1.3017744360902257</v>
      </c>
      <c r="I151" s="39">
        <f t="shared" si="14"/>
        <v>4.5112781954887219E-4</v>
      </c>
      <c r="J151" s="41">
        <f t="shared" si="16"/>
        <v>16.020812030075188</v>
      </c>
      <c r="K151" s="41">
        <f t="shared" si="17"/>
        <v>4.1583157894736846</v>
      </c>
      <c r="L151" s="31">
        <f t="shared" si="18"/>
        <v>20.179127819548874</v>
      </c>
      <c r="M151" s="41">
        <f t="shared" si="19"/>
        <v>21.141045384545706</v>
      </c>
    </row>
    <row r="152" spans="1:13" ht="12.75" customHeight="1" x14ac:dyDescent="0.25">
      <c r="A152" t="s">
        <v>189</v>
      </c>
      <c r="B152" s="32">
        <v>4</v>
      </c>
      <c r="C152">
        <v>74140</v>
      </c>
      <c r="D152" t="s">
        <v>82</v>
      </c>
      <c r="E152">
        <v>11.96</v>
      </c>
      <c r="F152" s="42">
        <v>1340</v>
      </c>
      <c r="G152" s="34">
        <v>112</v>
      </c>
      <c r="H152" s="49">
        <f t="shared" si="15"/>
        <v>0.86784962406015043</v>
      </c>
      <c r="I152" s="39">
        <f t="shared" si="14"/>
        <v>3.0075187969924811E-4</v>
      </c>
      <c r="J152" s="41">
        <f t="shared" si="16"/>
        <v>10.680541353383459</v>
      </c>
      <c r="K152" s="41">
        <f t="shared" si="17"/>
        <v>2.7722105263157895</v>
      </c>
      <c r="L152" s="31">
        <f t="shared" si="18"/>
        <v>13.45275187969925</v>
      </c>
      <c r="M152" s="41">
        <f t="shared" si="19"/>
        <v>20.078734148804852</v>
      </c>
    </row>
    <row r="153" spans="1:13" ht="12.75" customHeight="1" x14ac:dyDescent="0.25">
      <c r="A153" t="s">
        <v>310</v>
      </c>
      <c r="B153" s="32">
        <v>96</v>
      </c>
      <c r="C153">
        <v>74281</v>
      </c>
      <c r="D153" s="36"/>
      <c r="E153">
        <v>16.21</v>
      </c>
      <c r="F153" s="42">
        <v>34973</v>
      </c>
      <c r="G153" s="34" t="s">
        <v>311</v>
      </c>
      <c r="H153" s="49">
        <f t="shared" si="15"/>
        <v>20.828390977443611</v>
      </c>
      <c r="I153" s="39">
        <f t="shared" si="14"/>
        <v>7.218045112781955E-3</v>
      </c>
      <c r="J153" s="41">
        <f t="shared" si="16"/>
        <v>256.33299248120301</v>
      </c>
      <c r="K153" s="41">
        <f t="shared" si="17"/>
        <v>66.533052631578954</v>
      </c>
      <c r="L153" s="31">
        <f t="shared" si="18"/>
        <v>322.86604511278199</v>
      </c>
      <c r="M153" s="41">
        <f t="shared" si="19"/>
        <v>18.463731742360221</v>
      </c>
    </row>
    <row r="154" spans="1:13" ht="12.75" customHeight="1" x14ac:dyDescent="0.25">
      <c r="A154" t="s">
        <v>147</v>
      </c>
      <c r="B154" s="32">
        <v>3</v>
      </c>
      <c r="C154">
        <v>74098</v>
      </c>
      <c r="D154" t="s">
        <v>41</v>
      </c>
      <c r="E154">
        <v>4.72</v>
      </c>
      <c r="F154" s="42">
        <v>1125</v>
      </c>
      <c r="G154" s="34">
        <v>238</v>
      </c>
      <c r="H154" s="49">
        <f t="shared" si="15"/>
        <v>0.65088721804511285</v>
      </c>
      <c r="I154" s="39">
        <f t="shared" si="14"/>
        <v>2.2556390977443609E-4</v>
      </c>
      <c r="J154" s="41">
        <f t="shared" si="16"/>
        <v>8.010406015037594</v>
      </c>
      <c r="K154" s="41">
        <f t="shared" si="17"/>
        <v>2.0791578947368423</v>
      </c>
      <c r="L154" s="31">
        <f t="shared" si="18"/>
        <v>10.089563909774437</v>
      </c>
      <c r="M154" s="41">
        <f t="shared" si="19"/>
        <v>17.937002506265664</v>
      </c>
    </row>
    <row r="155" spans="1:13" ht="12.75" customHeight="1" x14ac:dyDescent="0.25">
      <c r="A155" s="45" t="s">
        <v>161</v>
      </c>
      <c r="B155" s="32">
        <v>20</v>
      </c>
      <c r="C155" t="s">
        <v>162</v>
      </c>
      <c r="D155" s="36"/>
      <c r="E155" s="36"/>
      <c r="F155" s="44">
        <v>7529</v>
      </c>
      <c r="G155" s="37"/>
      <c r="H155" s="49">
        <f t="shared" si="15"/>
        <v>4.339248120300752</v>
      </c>
      <c r="I155" s="39">
        <f t="shared" si="14"/>
        <v>1.5037593984962407E-3</v>
      </c>
      <c r="J155" s="41">
        <f t="shared" si="16"/>
        <v>53.402706766917305</v>
      </c>
      <c r="K155" s="41">
        <f t="shared" si="17"/>
        <v>13.86105263157895</v>
      </c>
      <c r="L155" s="31">
        <f t="shared" si="18"/>
        <v>67.263759398496262</v>
      </c>
      <c r="M155" s="41">
        <f t="shared" si="19"/>
        <v>17.867913241730978</v>
      </c>
    </row>
    <row r="156" spans="1:13" ht="12.75" customHeight="1" x14ac:dyDescent="0.25">
      <c r="A156" t="s">
        <v>205</v>
      </c>
      <c r="B156" s="32">
        <v>4</v>
      </c>
      <c r="C156">
        <v>74157</v>
      </c>
      <c r="D156" t="s">
        <v>39</v>
      </c>
      <c r="E156">
        <v>9.17</v>
      </c>
      <c r="F156" s="42">
        <v>1649</v>
      </c>
      <c r="G156" s="34">
        <v>180</v>
      </c>
      <c r="H156" s="49">
        <f t="shared" si="15"/>
        <v>0.86784962406015043</v>
      </c>
      <c r="I156" s="39">
        <f t="shared" si="14"/>
        <v>3.0075187969924811E-4</v>
      </c>
      <c r="J156" s="41">
        <f t="shared" si="16"/>
        <v>10.680541353383459</v>
      </c>
      <c r="K156" s="41">
        <f t="shared" si="17"/>
        <v>2.7722105263157895</v>
      </c>
      <c r="L156" s="31">
        <f t="shared" si="18"/>
        <v>13.45275187969925</v>
      </c>
      <c r="M156" s="41">
        <f t="shared" si="19"/>
        <v>16.31625455391055</v>
      </c>
    </row>
    <row r="157" spans="1:13" ht="12.75" customHeight="1" x14ac:dyDescent="0.25">
      <c r="A157" t="s">
        <v>203</v>
      </c>
      <c r="B157" s="32">
        <v>2</v>
      </c>
      <c r="C157">
        <v>74155</v>
      </c>
      <c r="D157" t="s">
        <v>71</v>
      </c>
      <c r="E157">
        <v>13.25</v>
      </c>
      <c r="F157" s="42">
        <v>830</v>
      </c>
      <c r="G157" s="34">
        <v>63</v>
      </c>
      <c r="H157" s="49">
        <f t="shared" si="15"/>
        <v>0.43392481203007521</v>
      </c>
      <c r="I157" s="39">
        <f t="shared" si="14"/>
        <v>1.5037593984962405E-4</v>
      </c>
      <c r="J157" s="41">
        <f t="shared" si="16"/>
        <v>5.3402706766917296</v>
      </c>
      <c r="K157" s="41">
        <f t="shared" si="17"/>
        <v>1.3861052631578947</v>
      </c>
      <c r="L157" s="31">
        <f t="shared" si="18"/>
        <v>6.7263759398496248</v>
      </c>
      <c r="M157" s="41">
        <f t="shared" si="19"/>
        <v>16.208134794818374</v>
      </c>
    </row>
    <row r="158" spans="1:13" ht="12.75" customHeight="1" x14ac:dyDescent="0.25">
      <c r="A158" t="s">
        <v>110</v>
      </c>
      <c r="B158" s="32">
        <v>3</v>
      </c>
      <c r="C158">
        <v>74064</v>
      </c>
      <c r="D158" t="s">
        <v>111</v>
      </c>
      <c r="E158">
        <v>9.18</v>
      </c>
      <c r="F158" s="42">
        <v>1258</v>
      </c>
      <c r="G158" s="34">
        <v>137</v>
      </c>
      <c r="H158" s="49">
        <f t="shared" si="15"/>
        <v>0.65088721804511285</v>
      </c>
      <c r="I158" s="39">
        <f t="shared" si="14"/>
        <v>2.2556390977443609E-4</v>
      </c>
      <c r="J158" s="41">
        <f t="shared" si="16"/>
        <v>8.010406015037594</v>
      </c>
      <c r="K158" s="41">
        <f t="shared" si="17"/>
        <v>2.0791578947368423</v>
      </c>
      <c r="L158" s="31">
        <f t="shared" si="18"/>
        <v>10.089563909774437</v>
      </c>
      <c r="M158" s="41">
        <f t="shared" si="19"/>
        <v>16.040642145905306</v>
      </c>
    </row>
    <row r="159" spans="1:13" ht="12.75" customHeight="1" x14ac:dyDescent="0.25">
      <c r="A159" t="s">
        <v>307</v>
      </c>
      <c r="B159" s="32">
        <v>8</v>
      </c>
      <c r="C159">
        <v>74276</v>
      </c>
      <c r="D159" t="s">
        <v>111</v>
      </c>
      <c r="E159">
        <v>42.66</v>
      </c>
      <c r="F159" s="42">
        <v>3415</v>
      </c>
      <c r="G159" s="34">
        <v>80</v>
      </c>
      <c r="H159" s="49">
        <f t="shared" si="15"/>
        <v>1.7356992481203009</v>
      </c>
      <c r="I159" s="39">
        <f t="shared" si="14"/>
        <v>6.0150375939849621E-4</v>
      </c>
      <c r="J159" s="41">
        <f t="shared" si="16"/>
        <v>21.361082706766918</v>
      </c>
      <c r="K159" s="41">
        <f t="shared" si="17"/>
        <v>5.5444210526315789</v>
      </c>
      <c r="L159" s="31">
        <f t="shared" si="18"/>
        <v>26.905503759398499</v>
      </c>
      <c r="M159" s="41">
        <f t="shared" si="19"/>
        <v>15.757249639472036</v>
      </c>
    </row>
    <row r="160" spans="1:13" ht="12.75" customHeight="1" x14ac:dyDescent="0.25">
      <c r="A160" t="s">
        <v>195</v>
      </c>
      <c r="B160" s="32">
        <v>3</v>
      </c>
      <c r="C160">
        <v>74146</v>
      </c>
      <c r="D160" t="s">
        <v>75</v>
      </c>
      <c r="E160">
        <v>8.07</v>
      </c>
      <c r="F160" s="42">
        <v>1314</v>
      </c>
      <c r="G160" s="34">
        <v>163</v>
      </c>
      <c r="H160" s="49">
        <f t="shared" si="15"/>
        <v>0.65088721804511285</v>
      </c>
      <c r="I160" s="39">
        <f t="shared" si="14"/>
        <v>2.2556390977443609E-4</v>
      </c>
      <c r="J160" s="41">
        <f t="shared" si="16"/>
        <v>8.010406015037594</v>
      </c>
      <c r="K160" s="41">
        <f t="shared" si="17"/>
        <v>2.0791578947368423</v>
      </c>
      <c r="L160" s="31">
        <f t="shared" si="18"/>
        <v>10.089563909774437</v>
      </c>
      <c r="M160" s="41">
        <f t="shared" si="19"/>
        <v>15.357022693720605</v>
      </c>
    </row>
    <row r="161" spans="1:13" ht="12.75" customHeight="1" x14ac:dyDescent="0.25">
      <c r="A161" t="s">
        <v>101</v>
      </c>
      <c r="B161" s="32">
        <v>2</v>
      </c>
      <c r="C161">
        <v>74057</v>
      </c>
      <c r="D161" t="s">
        <v>75</v>
      </c>
      <c r="E161">
        <v>3.71</v>
      </c>
      <c r="F161" s="42">
        <v>905</v>
      </c>
      <c r="G161" s="34">
        <v>244</v>
      </c>
      <c r="H161" s="49">
        <f t="shared" si="15"/>
        <v>0.43392481203007521</v>
      </c>
      <c r="I161" s="39">
        <f t="shared" si="14"/>
        <v>1.5037593984962405E-4</v>
      </c>
      <c r="J161" s="41">
        <f t="shared" si="16"/>
        <v>5.3402706766917296</v>
      </c>
      <c r="K161" s="41">
        <f t="shared" si="17"/>
        <v>1.3861052631578947</v>
      </c>
      <c r="L161" s="31">
        <f t="shared" si="18"/>
        <v>6.7263759398496248</v>
      </c>
      <c r="M161" s="41">
        <f t="shared" si="19"/>
        <v>14.864919204087569</v>
      </c>
    </row>
    <row r="162" spans="1:13" ht="12.75" customHeight="1" x14ac:dyDescent="0.25">
      <c r="A162" t="s">
        <v>270</v>
      </c>
      <c r="B162" s="32">
        <v>1</v>
      </c>
      <c r="C162">
        <v>74232</v>
      </c>
      <c r="D162" t="s">
        <v>106</v>
      </c>
      <c r="E162">
        <v>10.54</v>
      </c>
      <c r="F162" s="42">
        <v>502</v>
      </c>
      <c r="G162" s="34">
        <v>48</v>
      </c>
      <c r="H162" s="49">
        <f t="shared" si="15"/>
        <v>0.21696240601503761</v>
      </c>
      <c r="I162" s="39">
        <f t="shared" si="14"/>
        <v>7.5187969924812026E-5</v>
      </c>
      <c r="J162" s="41">
        <f t="shared" si="16"/>
        <v>2.6701353383458648</v>
      </c>
      <c r="K162" s="41">
        <f t="shared" si="17"/>
        <v>0.69305263157894736</v>
      </c>
      <c r="L162" s="31">
        <f t="shared" si="18"/>
        <v>3.3631879699248124</v>
      </c>
      <c r="M162" s="41">
        <f t="shared" si="19"/>
        <v>13.399155258664591</v>
      </c>
    </row>
    <row r="163" spans="1:13" ht="12.75" customHeight="1" x14ac:dyDescent="0.25">
      <c r="A163" t="s">
        <v>269</v>
      </c>
      <c r="B163" s="32">
        <v>1</v>
      </c>
      <c r="C163">
        <v>74231</v>
      </c>
      <c r="D163" t="s">
        <v>78</v>
      </c>
      <c r="E163">
        <v>6.88</v>
      </c>
      <c r="F163" s="42">
        <v>508</v>
      </c>
      <c r="G163" s="34">
        <v>74</v>
      </c>
      <c r="H163" s="49">
        <f t="shared" si="15"/>
        <v>0.21696240601503761</v>
      </c>
      <c r="I163" s="39">
        <f t="shared" si="14"/>
        <v>7.5187969924812026E-5</v>
      </c>
      <c r="J163" s="41">
        <f t="shared" si="16"/>
        <v>2.6701353383458648</v>
      </c>
      <c r="K163" s="41">
        <f t="shared" si="17"/>
        <v>0.69305263157894736</v>
      </c>
      <c r="L163" s="31">
        <f t="shared" si="18"/>
        <v>3.3631879699248124</v>
      </c>
      <c r="M163" s="41">
        <f t="shared" si="19"/>
        <v>13.240897519389025</v>
      </c>
    </row>
    <row r="164" spans="1:13" ht="12.75" customHeight="1" x14ac:dyDescent="0.25">
      <c r="A164" t="s">
        <v>35</v>
      </c>
      <c r="B164" s="32">
        <v>2</v>
      </c>
      <c r="C164">
        <v>74003</v>
      </c>
      <c r="D164" t="s">
        <v>36</v>
      </c>
      <c r="E164">
        <v>17.02</v>
      </c>
      <c r="F164" s="42">
        <v>1031</v>
      </c>
      <c r="G164" s="34">
        <v>61</v>
      </c>
      <c r="H164" s="49">
        <f t="shared" si="15"/>
        <v>0.43392481203007521</v>
      </c>
      <c r="I164" s="39">
        <f t="shared" si="14"/>
        <v>1.5037593984962405E-4</v>
      </c>
      <c r="J164" s="41">
        <f t="shared" si="16"/>
        <v>5.3402706766917296</v>
      </c>
      <c r="K164" s="41">
        <f t="shared" si="17"/>
        <v>1.3861052631578947</v>
      </c>
      <c r="L164" s="31">
        <f t="shared" si="18"/>
        <v>6.7263759398496248</v>
      </c>
      <c r="M164" s="41">
        <f t="shared" si="19"/>
        <v>13.048255945392095</v>
      </c>
    </row>
    <row r="165" spans="1:13" ht="12.75" customHeight="1" x14ac:dyDescent="0.25">
      <c r="A165" t="s">
        <v>86</v>
      </c>
      <c r="B165" s="32">
        <v>24</v>
      </c>
      <c r="C165">
        <v>74042</v>
      </c>
      <c r="D165" t="s">
        <v>63</v>
      </c>
      <c r="E165">
        <v>27.15</v>
      </c>
      <c r="F165" s="42">
        <v>12575</v>
      </c>
      <c r="G165" s="34">
        <v>463</v>
      </c>
      <c r="H165" s="49">
        <f t="shared" si="15"/>
        <v>5.2070977443609028</v>
      </c>
      <c r="I165" s="39">
        <f t="shared" si="14"/>
        <v>1.8045112781954887E-3</v>
      </c>
      <c r="J165" s="41">
        <f t="shared" si="16"/>
        <v>64.083248120300752</v>
      </c>
      <c r="K165" s="41">
        <f t="shared" si="17"/>
        <v>16.633263157894739</v>
      </c>
      <c r="L165" s="31">
        <f t="shared" si="18"/>
        <v>80.716511278195497</v>
      </c>
      <c r="M165" s="41">
        <f t="shared" si="19"/>
        <v>12.837616107864095</v>
      </c>
    </row>
    <row r="166" spans="1:13" ht="12.75" customHeight="1" x14ac:dyDescent="0.25">
      <c r="A166" t="s">
        <v>207</v>
      </c>
      <c r="B166" s="32">
        <v>6</v>
      </c>
      <c r="C166">
        <v>74159</v>
      </c>
      <c r="D166" t="s">
        <v>53</v>
      </c>
      <c r="E166">
        <v>40.32</v>
      </c>
      <c r="F166" s="42">
        <v>3265</v>
      </c>
      <c r="G166" s="34">
        <v>81</v>
      </c>
      <c r="H166" s="49">
        <f t="shared" si="15"/>
        <v>1.3017744360902257</v>
      </c>
      <c r="I166" s="39">
        <f t="shared" si="14"/>
        <v>4.5112781954887219E-4</v>
      </c>
      <c r="J166" s="41">
        <f t="shared" si="16"/>
        <v>16.020812030075188</v>
      </c>
      <c r="K166" s="41">
        <f t="shared" si="17"/>
        <v>4.1583157894736846</v>
      </c>
      <c r="L166" s="31">
        <f t="shared" si="18"/>
        <v>20.179127819548874</v>
      </c>
      <c r="M166" s="41">
        <f t="shared" si="19"/>
        <v>12.360874621469447</v>
      </c>
    </row>
    <row r="167" spans="1:13" ht="12.75" customHeight="1" x14ac:dyDescent="0.25">
      <c r="A167" t="s">
        <v>228</v>
      </c>
      <c r="B167" s="32">
        <v>4</v>
      </c>
      <c r="C167">
        <v>74183</v>
      </c>
      <c r="D167" t="s">
        <v>111</v>
      </c>
      <c r="E167">
        <v>44.45</v>
      </c>
      <c r="F167" s="42">
        <v>2255</v>
      </c>
      <c r="G167" s="34">
        <v>51</v>
      </c>
      <c r="H167" s="49">
        <f t="shared" si="15"/>
        <v>0.86784962406015043</v>
      </c>
      <c r="I167" s="39">
        <f t="shared" si="14"/>
        <v>3.0075187969924811E-4</v>
      </c>
      <c r="J167" s="41">
        <f t="shared" si="16"/>
        <v>10.680541353383459</v>
      </c>
      <c r="K167" s="41">
        <f t="shared" si="17"/>
        <v>2.7722105263157895</v>
      </c>
      <c r="L167" s="31">
        <f t="shared" si="18"/>
        <v>13.45275187969925</v>
      </c>
      <c r="M167" s="41">
        <f t="shared" si="19"/>
        <v>11.931487254722173</v>
      </c>
    </row>
    <row r="168" spans="1:13" ht="12.75" customHeight="1" x14ac:dyDescent="0.25">
      <c r="A168" t="s">
        <v>214</v>
      </c>
      <c r="B168" s="32">
        <v>3</v>
      </c>
      <c r="C168">
        <v>74166</v>
      </c>
      <c r="D168" t="s">
        <v>75</v>
      </c>
      <c r="E168">
        <v>5.57</v>
      </c>
      <c r="F168" s="42">
        <v>1700</v>
      </c>
      <c r="G168" s="34">
        <v>305</v>
      </c>
      <c r="H168" s="49">
        <f t="shared" si="15"/>
        <v>0.65088721804511285</v>
      </c>
      <c r="I168" s="39">
        <f t="shared" si="14"/>
        <v>2.2556390977443609E-4</v>
      </c>
      <c r="J168" s="41">
        <f t="shared" si="16"/>
        <v>8.010406015037594</v>
      </c>
      <c r="K168" s="41">
        <f t="shared" si="17"/>
        <v>2.0791578947368423</v>
      </c>
      <c r="L168" s="31">
        <f t="shared" si="18"/>
        <v>10.089563909774437</v>
      </c>
      <c r="M168" s="41">
        <f t="shared" si="19"/>
        <v>11.870075187969928</v>
      </c>
    </row>
    <row r="169" spans="1:13" ht="12.75" customHeight="1" x14ac:dyDescent="0.25">
      <c r="A169" t="s">
        <v>286</v>
      </c>
      <c r="B169" s="32">
        <v>1</v>
      </c>
      <c r="C169">
        <v>74252</v>
      </c>
      <c r="D169" t="s">
        <v>53</v>
      </c>
      <c r="E169">
        <v>7.92</v>
      </c>
      <c r="F169" s="42">
        <v>600</v>
      </c>
      <c r="G169" s="34">
        <v>76</v>
      </c>
      <c r="H169" s="49">
        <f t="shared" si="15"/>
        <v>0.21696240601503761</v>
      </c>
      <c r="I169" s="39">
        <f t="shared" si="14"/>
        <v>7.5187969924812026E-5</v>
      </c>
      <c r="J169" s="41">
        <f t="shared" si="16"/>
        <v>2.6701353383458648</v>
      </c>
      <c r="K169" s="41">
        <f t="shared" si="17"/>
        <v>0.69305263157894736</v>
      </c>
      <c r="L169" s="31">
        <f t="shared" si="18"/>
        <v>3.3631879699248124</v>
      </c>
      <c r="M169" s="41">
        <f t="shared" si="19"/>
        <v>11.210626566416042</v>
      </c>
    </row>
    <row r="170" spans="1:13" ht="12.75" customHeight="1" x14ac:dyDescent="0.25">
      <c r="A170" t="s">
        <v>200</v>
      </c>
      <c r="B170" s="32">
        <v>2</v>
      </c>
      <c r="C170">
        <v>74152</v>
      </c>
      <c r="D170" t="s">
        <v>66</v>
      </c>
      <c r="E170">
        <v>5.55</v>
      </c>
      <c r="F170" s="42">
        <v>1225</v>
      </c>
      <c r="G170" s="34">
        <v>221</v>
      </c>
      <c r="H170" s="49">
        <f t="shared" si="15"/>
        <v>0.43392481203007521</v>
      </c>
      <c r="I170" s="39">
        <f t="shared" si="14"/>
        <v>1.5037593984962405E-4</v>
      </c>
      <c r="J170" s="41">
        <f t="shared" si="16"/>
        <v>5.3402706766917296</v>
      </c>
      <c r="K170" s="41">
        <f t="shared" si="17"/>
        <v>1.3861052631578947</v>
      </c>
      <c r="L170" s="31">
        <f t="shared" si="18"/>
        <v>6.7263759398496248</v>
      </c>
      <c r="M170" s="41">
        <f t="shared" si="19"/>
        <v>10.981838269142244</v>
      </c>
    </row>
    <row r="171" spans="1:13" ht="12.75" customHeight="1" x14ac:dyDescent="0.25">
      <c r="A171" t="s">
        <v>115</v>
      </c>
      <c r="B171" s="32">
        <v>4</v>
      </c>
      <c r="C171">
        <v>74067</v>
      </c>
      <c r="D171" t="s">
        <v>29</v>
      </c>
      <c r="E171">
        <v>13.36</v>
      </c>
      <c r="F171" s="42">
        <v>2501</v>
      </c>
      <c r="G171" s="34">
        <v>187</v>
      </c>
      <c r="H171" s="49">
        <f t="shared" si="15"/>
        <v>0.86784962406015043</v>
      </c>
      <c r="I171" s="39">
        <f t="shared" si="14"/>
        <v>3.0075187969924811E-4</v>
      </c>
      <c r="J171" s="41">
        <f t="shared" si="16"/>
        <v>10.680541353383459</v>
      </c>
      <c r="K171" s="41">
        <f t="shared" si="17"/>
        <v>2.7722105263157895</v>
      </c>
      <c r="L171" s="31">
        <f t="shared" si="18"/>
        <v>13.45275187969925</v>
      </c>
      <c r="M171" s="41">
        <f t="shared" si="19"/>
        <v>10.75789834442163</v>
      </c>
    </row>
    <row r="172" spans="1:13" ht="12.75" customHeight="1" x14ac:dyDescent="0.25">
      <c r="A172" t="s">
        <v>183</v>
      </c>
      <c r="B172" s="32">
        <v>2</v>
      </c>
      <c r="C172">
        <v>74134</v>
      </c>
      <c r="D172" t="s">
        <v>71</v>
      </c>
      <c r="E172">
        <v>29.98</v>
      </c>
      <c r="F172" s="42">
        <v>1260</v>
      </c>
      <c r="G172" s="34">
        <v>42</v>
      </c>
      <c r="H172" s="49">
        <f t="shared" si="15"/>
        <v>0.43392481203007521</v>
      </c>
      <c r="I172" s="39">
        <f t="shared" si="14"/>
        <v>1.5037593984962405E-4</v>
      </c>
      <c r="J172" s="41">
        <f t="shared" si="16"/>
        <v>5.3402706766917296</v>
      </c>
      <c r="K172" s="41">
        <f t="shared" si="17"/>
        <v>1.3861052631578947</v>
      </c>
      <c r="L172" s="31">
        <f t="shared" si="18"/>
        <v>6.7263759398496248</v>
      </c>
      <c r="M172" s="41">
        <f t="shared" si="19"/>
        <v>10.676787206110516</v>
      </c>
    </row>
    <row r="173" spans="1:13" ht="12.75" customHeight="1" x14ac:dyDescent="0.25">
      <c r="A173" t="s">
        <v>225</v>
      </c>
      <c r="B173" s="32">
        <v>3</v>
      </c>
      <c r="C173">
        <v>74176</v>
      </c>
      <c r="D173" t="s">
        <v>80</v>
      </c>
      <c r="E173">
        <v>4.51</v>
      </c>
      <c r="F173" s="42">
        <v>1898</v>
      </c>
      <c r="G173" s="34">
        <v>421</v>
      </c>
      <c r="H173" s="49">
        <f t="shared" si="15"/>
        <v>0.65088721804511285</v>
      </c>
      <c r="I173" s="39">
        <f t="shared" si="14"/>
        <v>2.2556390977443609E-4</v>
      </c>
      <c r="J173" s="41">
        <f t="shared" si="16"/>
        <v>8.010406015037594</v>
      </c>
      <c r="K173" s="41">
        <f t="shared" si="17"/>
        <v>2.0791578947368423</v>
      </c>
      <c r="L173" s="31">
        <f t="shared" si="18"/>
        <v>10.089563909774437</v>
      </c>
      <c r="M173" s="41">
        <f t="shared" si="19"/>
        <v>10.631784941806572</v>
      </c>
    </row>
    <row r="174" spans="1:13" ht="12.75" customHeight="1" x14ac:dyDescent="0.25">
      <c r="A174" t="s">
        <v>234</v>
      </c>
      <c r="B174" s="32">
        <v>1</v>
      </c>
      <c r="C174">
        <v>74190</v>
      </c>
      <c r="D174" t="s">
        <v>111</v>
      </c>
      <c r="E174">
        <v>14.51</v>
      </c>
      <c r="F174" s="42">
        <v>646</v>
      </c>
      <c r="G174" s="34">
        <v>45</v>
      </c>
      <c r="H174" s="49">
        <f t="shared" si="15"/>
        <v>0.21696240601503761</v>
      </c>
      <c r="I174" s="39">
        <f t="shared" si="14"/>
        <v>7.5187969924812026E-5</v>
      </c>
      <c r="J174" s="41">
        <f t="shared" si="16"/>
        <v>2.6701353383458648</v>
      </c>
      <c r="K174" s="41">
        <f t="shared" si="17"/>
        <v>0.69305263157894736</v>
      </c>
      <c r="L174" s="31">
        <f t="shared" si="18"/>
        <v>3.3631879699248124</v>
      </c>
      <c r="M174" s="41">
        <f t="shared" si="19"/>
        <v>10.41234665611397</v>
      </c>
    </row>
    <row r="175" spans="1:13" ht="12.75" customHeight="1" x14ac:dyDescent="0.25">
      <c r="A175" t="s">
        <v>299</v>
      </c>
      <c r="B175" s="32">
        <v>1</v>
      </c>
      <c r="C175">
        <v>74265</v>
      </c>
      <c r="D175" t="s">
        <v>36</v>
      </c>
      <c r="E175">
        <v>19.73</v>
      </c>
      <c r="F175" s="42">
        <v>650</v>
      </c>
      <c r="G175" s="34">
        <v>33</v>
      </c>
      <c r="H175" s="49">
        <f t="shared" si="15"/>
        <v>0.21696240601503761</v>
      </c>
      <c r="I175" s="39">
        <f t="shared" si="14"/>
        <v>7.5187969924812026E-5</v>
      </c>
      <c r="J175" s="41">
        <f t="shared" si="16"/>
        <v>2.6701353383458648</v>
      </c>
      <c r="K175" s="41">
        <f t="shared" si="17"/>
        <v>0.69305263157894736</v>
      </c>
      <c r="L175" s="31">
        <f t="shared" si="18"/>
        <v>3.3631879699248124</v>
      </c>
      <c r="M175" s="41">
        <f t="shared" si="19"/>
        <v>10.34827067669173</v>
      </c>
    </row>
    <row r="176" spans="1:13" ht="12.75" customHeight="1" x14ac:dyDescent="0.25">
      <c r="A176" t="s">
        <v>159</v>
      </c>
      <c r="B176" s="35">
        <v>1</v>
      </c>
      <c r="C176">
        <v>74110</v>
      </c>
      <c r="D176" t="s">
        <v>36</v>
      </c>
      <c r="E176">
        <v>18.350000000000001</v>
      </c>
      <c r="F176" s="42">
        <v>662</v>
      </c>
      <c r="G176" s="34">
        <v>36</v>
      </c>
      <c r="H176" s="49">
        <f t="shared" si="15"/>
        <v>0.21696240601503761</v>
      </c>
      <c r="I176" s="39">
        <f t="shared" si="14"/>
        <v>7.5187969924812026E-5</v>
      </c>
      <c r="J176" s="41">
        <f t="shared" si="16"/>
        <v>2.6701353383458648</v>
      </c>
      <c r="K176" s="41">
        <f t="shared" si="17"/>
        <v>0.69305263157894736</v>
      </c>
      <c r="L176" s="31">
        <f t="shared" si="18"/>
        <v>3.3631879699248124</v>
      </c>
      <c r="M176" s="41">
        <f t="shared" si="19"/>
        <v>10.160688730890673</v>
      </c>
    </row>
    <row r="177" spans="1:13" ht="12.75" customHeight="1" x14ac:dyDescent="0.25">
      <c r="A177" t="s">
        <v>319</v>
      </c>
      <c r="B177" s="32">
        <v>1</v>
      </c>
      <c r="C177">
        <v>74274</v>
      </c>
      <c r="D177" t="s">
        <v>78</v>
      </c>
      <c r="E177">
        <v>10.11</v>
      </c>
      <c r="F177" s="42">
        <v>666</v>
      </c>
      <c r="G177" s="34">
        <v>66</v>
      </c>
      <c r="H177" s="49">
        <f t="shared" si="15"/>
        <v>0.21696240601503761</v>
      </c>
      <c r="I177" s="39">
        <f t="shared" si="14"/>
        <v>7.5187969924812026E-5</v>
      </c>
      <c r="J177" s="41">
        <f t="shared" si="16"/>
        <v>2.6701353383458648</v>
      </c>
      <c r="K177" s="41">
        <f t="shared" si="17"/>
        <v>0.69305263157894736</v>
      </c>
      <c r="L177" s="31">
        <f t="shared" si="18"/>
        <v>3.3631879699248124</v>
      </c>
      <c r="M177" s="41">
        <f t="shared" si="19"/>
        <v>10.099663573347785</v>
      </c>
    </row>
    <row r="178" spans="1:13" ht="12.75" customHeight="1" x14ac:dyDescent="0.25">
      <c r="A178" t="s">
        <v>326</v>
      </c>
      <c r="B178" s="32">
        <v>1</v>
      </c>
      <c r="C178">
        <v>74294</v>
      </c>
      <c r="D178" t="s">
        <v>111</v>
      </c>
      <c r="E178">
        <v>15.89</v>
      </c>
      <c r="F178" s="42">
        <v>692</v>
      </c>
      <c r="G178" s="34">
        <v>44</v>
      </c>
      <c r="H178" s="49">
        <f t="shared" si="15"/>
        <v>0.21696240601503761</v>
      </c>
      <c r="I178" s="39">
        <f t="shared" si="14"/>
        <v>7.5187969924812026E-5</v>
      </c>
      <c r="J178" s="41">
        <f t="shared" si="16"/>
        <v>2.6701353383458648</v>
      </c>
      <c r="K178" s="41">
        <f t="shared" si="17"/>
        <v>0.69305263157894736</v>
      </c>
      <c r="L178" s="31">
        <f t="shared" si="18"/>
        <v>3.3631879699248124</v>
      </c>
      <c r="M178" s="41">
        <f t="shared" si="19"/>
        <v>9.7201964448693996</v>
      </c>
    </row>
    <row r="179" spans="1:13" ht="12.75" customHeight="1" x14ac:dyDescent="0.25">
      <c r="A179" t="s">
        <v>231</v>
      </c>
      <c r="B179" s="32">
        <v>1</v>
      </c>
      <c r="C179">
        <v>74186</v>
      </c>
      <c r="D179" t="s">
        <v>29</v>
      </c>
      <c r="E179">
        <v>4.38</v>
      </c>
      <c r="F179" s="42">
        <v>697</v>
      </c>
      <c r="G179" s="34">
        <v>159</v>
      </c>
      <c r="H179" s="49">
        <f t="shared" si="15"/>
        <v>0.21696240601503761</v>
      </c>
      <c r="I179" s="39">
        <f t="shared" si="14"/>
        <v>7.5187969924812026E-5</v>
      </c>
      <c r="J179" s="41">
        <f t="shared" si="16"/>
        <v>2.6701353383458648</v>
      </c>
      <c r="K179" s="41">
        <f t="shared" si="17"/>
        <v>0.69305263157894736</v>
      </c>
      <c r="L179" s="31">
        <f t="shared" si="18"/>
        <v>3.3631879699248124</v>
      </c>
      <c r="M179" s="41">
        <f t="shared" si="19"/>
        <v>9.6504676324958751</v>
      </c>
    </row>
    <row r="180" spans="1:13" ht="12.75" customHeight="1" x14ac:dyDescent="0.25">
      <c r="A180" t="s">
        <v>177</v>
      </c>
      <c r="B180" s="32">
        <v>13</v>
      </c>
      <c r="F180" s="42">
        <v>9104</v>
      </c>
      <c r="G180" s="34"/>
      <c r="H180" s="49">
        <f t="shared" si="15"/>
        <v>2.8205112781954895</v>
      </c>
      <c r="I180" s="39">
        <f t="shared" si="14"/>
        <v>9.7744360902255649E-4</v>
      </c>
      <c r="J180" s="41">
        <f t="shared" si="16"/>
        <v>34.711759398496248</v>
      </c>
      <c r="K180" s="41">
        <f t="shared" si="17"/>
        <v>9.0096842105263164</v>
      </c>
      <c r="L180" s="31">
        <f t="shared" si="18"/>
        <v>43.721443609022565</v>
      </c>
      <c r="M180" s="41">
        <f t="shared" si="19"/>
        <v>9.6048865573423914</v>
      </c>
    </row>
    <row r="181" spans="1:13" ht="12.75" customHeight="1" x14ac:dyDescent="0.25">
      <c r="A181" t="s">
        <v>313</v>
      </c>
      <c r="B181" s="32">
        <v>8</v>
      </c>
      <c r="C181">
        <v>74278</v>
      </c>
      <c r="D181" t="s">
        <v>53</v>
      </c>
      <c r="E181">
        <v>9.81</v>
      </c>
      <c r="F181" s="42">
        <v>5891</v>
      </c>
      <c r="G181" s="34">
        <v>601</v>
      </c>
      <c r="H181" s="49">
        <f t="shared" si="15"/>
        <v>1.7356992481203009</v>
      </c>
      <c r="I181" s="39">
        <f t="shared" si="14"/>
        <v>6.0150375939849621E-4</v>
      </c>
      <c r="J181" s="41">
        <f t="shared" si="16"/>
        <v>21.361082706766918</v>
      </c>
      <c r="K181" s="41">
        <f t="shared" si="17"/>
        <v>5.5444210526315789</v>
      </c>
      <c r="L181" s="31">
        <f t="shared" si="18"/>
        <v>26.905503759398499</v>
      </c>
      <c r="M181" s="41">
        <f t="shared" si="19"/>
        <v>9.1344436460358178</v>
      </c>
    </row>
    <row r="182" spans="1:13" ht="12.75" customHeight="1" x14ac:dyDescent="0.25">
      <c r="A182" s="47" t="s">
        <v>333</v>
      </c>
      <c r="B182" s="32">
        <v>1</v>
      </c>
      <c r="C182">
        <v>74301</v>
      </c>
      <c r="D182" t="s">
        <v>82</v>
      </c>
      <c r="E182">
        <v>7.42</v>
      </c>
      <c r="F182" s="42">
        <v>757</v>
      </c>
      <c r="G182" s="34">
        <v>102</v>
      </c>
      <c r="H182" s="49">
        <f t="shared" si="15"/>
        <v>0.21696240601503761</v>
      </c>
      <c r="I182" s="39">
        <f t="shared" si="14"/>
        <v>7.5187969924812026E-5</v>
      </c>
      <c r="J182" s="41">
        <f t="shared" si="16"/>
        <v>2.6701353383458648</v>
      </c>
      <c r="K182" s="41">
        <f t="shared" si="17"/>
        <v>0.69305263157894736</v>
      </c>
      <c r="L182" s="31">
        <f t="shared" si="18"/>
        <v>3.3631879699248124</v>
      </c>
      <c r="M182" s="41">
        <f t="shared" si="19"/>
        <v>8.8855692732491747</v>
      </c>
    </row>
    <row r="183" spans="1:13" ht="12.75" customHeight="1" x14ac:dyDescent="0.25">
      <c r="A183" t="s">
        <v>165</v>
      </c>
      <c r="B183" s="32">
        <v>1</v>
      </c>
      <c r="C183">
        <v>74117</v>
      </c>
      <c r="D183" t="s">
        <v>78</v>
      </c>
      <c r="E183">
        <v>4.55</v>
      </c>
      <c r="F183" s="42">
        <v>771</v>
      </c>
      <c r="G183" s="34">
        <v>169</v>
      </c>
      <c r="H183" s="49">
        <f t="shared" si="15"/>
        <v>0.21696240601503761</v>
      </c>
      <c r="I183" s="39">
        <f t="shared" si="14"/>
        <v>7.5187969924812026E-5</v>
      </c>
      <c r="J183" s="41">
        <f t="shared" si="16"/>
        <v>2.6701353383458648</v>
      </c>
      <c r="K183" s="41">
        <f t="shared" si="17"/>
        <v>0.69305263157894736</v>
      </c>
      <c r="L183" s="31">
        <f t="shared" si="18"/>
        <v>3.3631879699248124</v>
      </c>
      <c r="M183" s="41">
        <f t="shared" si="19"/>
        <v>8.7242230088840795</v>
      </c>
    </row>
    <row r="184" spans="1:13" ht="12.75" customHeight="1" x14ac:dyDescent="0.25">
      <c r="A184" t="s">
        <v>305</v>
      </c>
      <c r="B184" s="32">
        <v>1</v>
      </c>
      <c r="C184">
        <v>74273</v>
      </c>
      <c r="D184" t="s">
        <v>111</v>
      </c>
      <c r="E184">
        <v>119.07</v>
      </c>
      <c r="F184" s="42">
        <v>773</v>
      </c>
      <c r="G184" s="34">
        <v>6.5</v>
      </c>
      <c r="H184" s="49">
        <f t="shared" si="15"/>
        <v>0.21696240601503761</v>
      </c>
      <c r="I184" s="39">
        <f t="shared" si="14"/>
        <v>7.5187969924812026E-5</v>
      </c>
      <c r="J184" s="41">
        <f t="shared" si="16"/>
        <v>2.6701353383458648</v>
      </c>
      <c r="K184" s="41">
        <f t="shared" si="17"/>
        <v>0.69305263157894736</v>
      </c>
      <c r="L184" s="31">
        <f t="shared" si="18"/>
        <v>3.3631879699248124</v>
      </c>
      <c r="M184" s="41">
        <f t="shared" si="19"/>
        <v>8.7016506336993853</v>
      </c>
    </row>
    <row r="185" spans="1:13" ht="12.75" customHeight="1" x14ac:dyDescent="0.25">
      <c r="A185" t="s">
        <v>272</v>
      </c>
      <c r="B185" s="32">
        <v>1</v>
      </c>
      <c r="C185">
        <v>74234</v>
      </c>
      <c r="D185" t="s">
        <v>122</v>
      </c>
      <c r="E185">
        <v>16.79</v>
      </c>
      <c r="F185" s="42">
        <v>817</v>
      </c>
      <c r="G185" s="34">
        <v>49</v>
      </c>
      <c r="H185" s="49">
        <f t="shared" si="15"/>
        <v>0.21696240601503761</v>
      </c>
      <c r="I185" s="39">
        <f t="shared" si="14"/>
        <v>7.5187969924812026E-5</v>
      </c>
      <c r="J185" s="41">
        <f t="shared" si="16"/>
        <v>2.6701353383458648</v>
      </c>
      <c r="K185" s="41">
        <f t="shared" si="17"/>
        <v>0.69305263157894736</v>
      </c>
      <c r="L185" s="31">
        <f t="shared" si="18"/>
        <v>3.3631879699248124</v>
      </c>
      <c r="M185" s="41">
        <f t="shared" si="19"/>
        <v>8.233018286229651</v>
      </c>
    </row>
    <row r="186" spans="1:13" ht="12.75" customHeight="1" x14ac:dyDescent="0.25">
      <c r="A186" t="s">
        <v>301</v>
      </c>
      <c r="B186" s="32">
        <v>5</v>
      </c>
      <c r="C186">
        <v>74267</v>
      </c>
      <c r="D186" t="s">
        <v>106</v>
      </c>
      <c r="E186">
        <v>12.65</v>
      </c>
      <c r="F186" s="42">
        <v>4163</v>
      </c>
      <c r="G186" s="34">
        <v>329</v>
      </c>
      <c r="H186" s="49">
        <f t="shared" si="15"/>
        <v>1.084812030075188</v>
      </c>
      <c r="I186" s="39">
        <f t="shared" si="14"/>
        <v>3.7593984962406017E-4</v>
      </c>
      <c r="J186" s="41">
        <f t="shared" si="16"/>
        <v>13.350676691729326</v>
      </c>
      <c r="K186" s="41">
        <f t="shared" si="17"/>
        <v>3.4652631578947375</v>
      </c>
      <c r="L186" s="31">
        <f t="shared" si="18"/>
        <v>16.815939849624066</v>
      </c>
      <c r="M186" s="41">
        <f t="shared" si="19"/>
        <v>8.0787604370041137</v>
      </c>
    </row>
    <row r="187" spans="1:13" ht="12.75" customHeight="1" x14ac:dyDescent="0.25">
      <c r="A187" t="s">
        <v>337</v>
      </c>
      <c r="B187" s="32">
        <v>9</v>
      </c>
      <c r="C187">
        <v>74305</v>
      </c>
      <c r="D187" t="s">
        <v>45</v>
      </c>
      <c r="E187">
        <v>4.49</v>
      </c>
      <c r="F187" s="42">
        <v>8521</v>
      </c>
      <c r="G187" s="34" t="s">
        <v>338</v>
      </c>
      <c r="H187" s="49">
        <f t="shared" si="15"/>
        <v>1.9526616541353381</v>
      </c>
      <c r="I187" s="39">
        <f t="shared" si="14"/>
        <v>6.7669172932330822E-4</v>
      </c>
      <c r="J187" s="41">
        <f t="shared" si="16"/>
        <v>24.03121804511278</v>
      </c>
      <c r="K187" s="41">
        <f t="shared" si="17"/>
        <v>6.2374736842105261</v>
      </c>
      <c r="L187" s="31">
        <f t="shared" si="18"/>
        <v>30.268691729323308</v>
      </c>
      <c r="M187" s="41">
        <f t="shared" si="19"/>
        <v>7.1044928363627058</v>
      </c>
    </row>
    <row r="188" spans="1:13" ht="12.75" customHeight="1" x14ac:dyDescent="0.25">
      <c r="A188" t="s">
        <v>300</v>
      </c>
      <c r="B188" s="32">
        <v>1</v>
      </c>
      <c r="C188">
        <v>74266</v>
      </c>
      <c r="D188" t="s">
        <v>100</v>
      </c>
      <c r="E188">
        <v>13.47</v>
      </c>
      <c r="F188" s="42">
        <v>965</v>
      </c>
      <c r="G188" s="34">
        <v>72</v>
      </c>
      <c r="H188" s="49">
        <f t="shared" si="15"/>
        <v>0.21696240601503761</v>
      </c>
      <c r="I188" s="39">
        <f t="shared" si="14"/>
        <v>7.5187969924812026E-5</v>
      </c>
      <c r="J188" s="41">
        <f t="shared" si="16"/>
        <v>2.6701353383458648</v>
      </c>
      <c r="K188" s="41">
        <f t="shared" si="17"/>
        <v>0.69305263157894736</v>
      </c>
      <c r="L188" s="31">
        <f t="shared" si="18"/>
        <v>3.3631879699248124</v>
      </c>
      <c r="M188" s="41">
        <f t="shared" si="19"/>
        <v>6.9703377615022015</v>
      </c>
    </row>
    <row r="189" spans="1:13" ht="12.75" customHeight="1" x14ac:dyDescent="0.25">
      <c r="A189" t="s">
        <v>152</v>
      </c>
      <c r="B189" s="32">
        <v>2</v>
      </c>
      <c r="C189">
        <v>74103</v>
      </c>
      <c r="D189" t="s">
        <v>135</v>
      </c>
      <c r="E189">
        <v>7.4</v>
      </c>
      <c r="F189" s="42">
        <v>1956</v>
      </c>
      <c r="G189" s="34">
        <v>264</v>
      </c>
      <c r="H189" s="49">
        <f t="shared" si="15"/>
        <v>0.43392481203007521</v>
      </c>
      <c r="I189" s="39">
        <f t="shared" si="14"/>
        <v>1.5037593984962405E-4</v>
      </c>
      <c r="J189" s="41">
        <f t="shared" si="16"/>
        <v>5.3402706766917296</v>
      </c>
      <c r="K189" s="41">
        <f t="shared" si="17"/>
        <v>1.3861052631578947</v>
      </c>
      <c r="L189" s="31">
        <f t="shared" si="18"/>
        <v>6.7263759398496248</v>
      </c>
      <c r="M189" s="41">
        <f t="shared" si="19"/>
        <v>6.8776850100711906</v>
      </c>
    </row>
    <row r="190" spans="1:13" ht="12.75" customHeight="1" x14ac:dyDescent="0.25">
      <c r="A190" t="s">
        <v>304</v>
      </c>
      <c r="B190" s="32">
        <v>5</v>
      </c>
      <c r="C190">
        <v>74272</v>
      </c>
      <c r="D190" t="s">
        <v>66</v>
      </c>
      <c r="E190">
        <v>14.84</v>
      </c>
      <c r="F190" s="42">
        <v>5037</v>
      </c>
      <c r="G190" s="34">
        <v>339</v>
      </c>
      <c r="H190" s="49">
        <f t="shared" si="15"/>
        <v>1.084812030075188</v>
      </c>
      <c r="I190" s="39">
        <f t="shared" si="14"/>
        <v>3.7593984962406017E-4</v>
      </c>
      <c r="J190" s="41">
        <f t="shared" si="16"/>
        <v>13.350676691729326</v>
      </c>
      <c r="K190" s="41">
        <f t="shared" si="17"/>
        <v>3.4652631578947375</v>
      </c>
      <c r="L190" s="31">
        <f t="shared" si="18"/>
        <v>16.815939849624066</v>
      </c>
      <c r="M190" s="41">
        <f t="shared" si="19"/>
        <v>6.6769663885741775</v>
      </c>
    </row>
    <row r="191" spans="1:13" ht="12.75" customHeight="1" x14ac:dyDescent="0.25">
      <c r="A191" t="s">
        <v>298</v>
      </c>
      <c r="B191" s="32">
        <v>8</v>
      </c>
      <c r="C191">
        <v>74264</v>
      </c>
      <c r="D191" t="s">
        <v>53</v>
      </c>
      <c r="E191">
        <v>10.62</v>
      </c>
      <c r="F191" s="42">
        <v>8167</v>
      </c>
      <c r="G191" s="34">
        <v>769</v>
      </c>
      <c r="H191" s="49">
        <f t="shared" si="15"/>
        <v>1.7356992481203009</v>
      </c>
      <c r="I191" s="39">
        <f t="shared" si="14"/>
        <v>6.0150375939849621E-4</v>
      </c>
      <c r="J191" s="41">
        <f t="shared" si="16"/>
        <v>21.361082706766918</v>
      </c>
      <c r="K191" s="41">
        <f t="shared" si="17"/>
        <v>5.5444210526315789</v>
      </c>
      <c r="L191" s="31">
        <f t="shared" si="18"/>
        <v>26.905503759398499</v>
      </c>
      <c r="M191" s="41">
        <f t="shared" si="19"/>
        <v>6.5888340294841434</v>
      </c>
    </row>
    <row r="192" spans="1:13" ht="12.75" customHeight="1" x14ac:dyDescent="0.25">
      <c r="A192" t="s">
        <v>185</v>
      </c>
      <c r="B192" s="32">
        <v>2</v>
      </c>
      <c r="C192">
        <v>74136</v>
      </c>
      <c r="D192" t="s">
        <v>36</v>
      </c>
      <c r="E192">
        <v>61.42</v>
      </c>
      <c r="F192" s="42">
        <v>2175</v>
      </c>
      <c r="G192" s="34">
        <v>35</v>
      </c>
      <c r="H192" s="49">
        <f t="shared" si="15"/>
        <v>0.43392481203007521</v>
      </c>
      <c r="I192" s="39">
        <f t="shared" si="14"/>
        <v>1.5037593984962405E-4</v>
      </c>
      <c r="J192" s="41">
        <f t="shared" si="16"/>
        <v>5.3402706766917296</v>
      </c>
      <c r="K192" s="41">
        <f t="shared" si="17"/>
        <v>1.3861052631578947</v>
      </c>
      <c r="L192" s="31">
        <f t="shared" si="18"/>
        <v>6.7263759398496248</v>
      </c>
      <c r="M192" s="41">
        <f t="shared" si="19"/>
        <v>6.1851732780226438</v>
      </c>
    </row>
    <row r="193" spans="1:13" ht="12.75" customHeight="1" x14ac:dyDescent="0.25">
      <c r="A193" t="s">
        <v>284</v>
      </c>
      <c r="B193" s="32">
        <v>2</v>
      </c>
      <c r="C193">
        <v>74249</v>
      </c>
      <c r="D193" t="s">
        <v>75</v>
      </c>
      <c r="E193">
        <v>14.45</v>
      </c>
      <c r="F193" s="42">
        <v>2288</v>
      </c>
      <c r="G193" s="34">
        <v>158</v>
      </c>
      <c r="H193" s="49">
        <f t="shared" si="15"/>
        <v>0.43392481203007521</v>
      </c>
      <c r="I193" s="39">
        <f t="shared" si="14"/>
        <v>1.5037593984962405E-4</v>
      </c>
      <c r="J193" s="41">
        <f t="shared" si="16"/>
        <v>5.3402706766917296</v>
      </c>
      <c r="K193" s="41">
        <f t="shared" si="17"/>
        <v>1.3861052631578947</v>
      </c>
      <c r="L193" s="31">
        <f t="shared" si="18"/>
        <v>6.7263759398496248</v>
      </c>
      <c r="M193" s="41">
        <f t="shared" si="19"/>
        <v>5.8796992481203016</v>
      </c>
    </row>
    <row r="194" spans="1:13" ht="12.75" customHeight="1" x14ac:dyDescent="0.25">
      <c r="A194" t="s">
        <v>332</v>
      </c>
      <c r="B194" s="32">
        <v>2</v>
      </c>
      <c r="C194">
        <v>74299</v>
      </c>
      <c r="D194" t="s">
        <v>80</v>
      </c>
      <c r="E194">
        <v>8.2100000000000009</v>
      </c>
      <c r="F194" s="42">
        <v>2371</v>
      </c>
      <c r="G194" s="34">
        <v>289</v>
      </c>
      <c r="H194" s="49">
        <f t="shared" si="15"/>
        <v>0.43392481203007521</v>
      </c>
      <c r="I194" s="39">
        <f t="shared" si="14"/>
        <v>1.5037593984962405E-4</v>
      </c>
      <c r="J194" s="41">
        <f t="shared" si="16"/>
        <v>5.3402706766917296</v>
      </c>
      <c r="K194" s="41">
        <f t="shared" si="17"/>
        <v>1.3861052631578947</v>
      </c>
      <c r="L194" s="31">
        <f t="shared" si="18"/>
        <v>6.7263759398496248</v>
      </c>
      <c r="M194" s="41">
        <f t="shared" si="19"/>
        <v>5.6738725768448965</v>
      </c>
    </row>
    <row r="195" spans="1:13" ht="12.75" customHeight="1" x14ac:dyDescent="0.25">
      <c r="A195" t="s">
        <v>276</v>
      </c>
      <c r="B195" s="32">
        <v>1</v>
      </c>
      <c r="C195">
        <v>74238</v>
      </c>
      <c r="D195" t="s">
        <v>71</v>
      </c>
      <c r="E195">
        <v>40.19</v>
      </c>
      <c r="F195" s="42">
        <v>1225</v>
      </c>
      <c r="G195" s="34">
        <v>30</v>
      </c>
      <c r="H195" s="49">
        <f t="shared" si="15"/>
        <v>0.21696240601503761</v>
      </c>
      <c r="I195" s="39">
        <f t="shared" ref="I195:I258" si="20">B195/13300</f>
        <v>7.5187969924812026E-5</v>
      </c>
      <c r="J195" s="41">
        <f t="shared" si="16"/>
        <v>2.6701353383458648</v>
      </c>
      <c r="K195" s="41">
        <f t="shared" si="17"/>
        <v>0.69305263157894736</v>
      </c>
      <c r="L195" s="31">
        <f t="shared" si="18"/>
        <v>3.3631879699248124</v>
      </c>
      <c r="M195" s="41">
        <f t="shared" si="19"/>
        <v>5.4909191345711221</v>
      </c>
    </row>
    <row r="196" spans="1:13" ht="12.75" customHeight="1" x14ac:dyDescent="0.25">
      <c r="A196" t="s">
        <v>74</v>
      </c>
      <c r="B196" s="32">
        <v>1</v>
      </c>
      <c r="C196">
        <v>74033</v>
      </c>
      <c r="D196" t="s">
        <v>75</v>
      </c>
      <c r="E196">
        <v>22.31</v>
      </c>
      <c r="F196" s="42">
        <v>1227</v>
      </c>
      <c r="G196" s="34">
        <v>55</v>
      </c>
      <c r="H196" s="49">
        <f t="shared" ref="H196:H259" si="21">3607*I196*0.8</f>
        <v>0.21696240601503761</v>
      </c>
      <c r="I196" s="39">
        <f t="shared" si="20"/>
        <v>7.5187969924812026E-5</v>
      </c>
      <c r="J196" s="41">
        <f t="shared" ref="J196:J259" si="22">I196*44391*0.8</f>
        <v>2.6701353383458648</v>
      </c>
      <c r="K196" s="41">
        <f t="shared" ref="K196:K259" si="23">I196*11522*0.8</f>
        <v>0.69305263157894736</v>
      </c>
      <c r="L196" s="31">
        <f t="shared" ref="L196:L259" si="24">K196+J196</f>
        <v>3.3631879699248124</v>
      </c>
      <c r="M196" s="41">
        <f t="shared" ref="M196:M259" si="25">L196/F196*2*1000</f>
        <v>5.4819689811325381</v>
      </c>
    </row>
    <row r="197" spans="1:13" ht="12.75" customHeight="1" x14ac:dyDescent="0.25">
      <c r="A197" t="s">
        <v>216</v>
      </c>
      <c r="B197" s="32">
        <v>4</v>
      </c>
      <c r="C197">
        <v>74169</v>
      </c>
      <c r="D197" t="s">
        <v>53</v>
      </c>
      <c r="E197">
        <v>9.02</v>
      </c>
      <c r="F197" s="42">
        <v>5282</v>
      </c>
      <c r="G197" s="34">
        <v>586</v>
      </c>
      <c r="H197" s="49">
        <f t="shared" si="21"/>
        <v>0.86784962406015043</v>
      </c>
      <c r="I197" s="39">
        <f t="shared" si="20"/>
        <v>3.0075187969924811E-4</v>
      </c>
      <c r="J197" s="41">
        <f t="shared" si="22"/>
        <v>10.680541353383459</v>
      </c>
      <c r="K197" s="41">
        <f t="shared" si="23"/>
        <v>2.7722105263157895</v>
      </c>
      <c r="L197" s="31">
        <f t="shared" si="24"/>
        <v>13.45275187969925</v>
      </c>
      <c r="M197" s="41">
        <f t="shared" si="25"/>
        <v>5.0938098749334531</v>
      </c>
    </row>
    <row r="198" spans="1:13" ht="12.75" customHeight="1" x14ac:dyDescent="0.25">
      <c r="A198" t="s">
        <v>219</v>
      </c>
      <c r="B198" s="32">
        <v>1</v>
      </c>
      <c r="C198">
        <v>74172</v>
      </c>
      <c r="D198" t="s">
        <v>75</v>
      </c>
      <c r="E198">
        <v>4.07</v>
      </c>
      <c r="F198" s="42">
        <v>1323</v>
      </c>
      <c r="G198" s="34">
        <v>325</v>
      </c>
      <c r="H198" s="49">
        <f t="shared" si="21"/>
        <v>0.21696240601503761</v>
      </c>
      <c r="I198" s="39">
        <f t="shared" si="20"/>
        <v>7.5187969924812026E-5</v>
      </c>
      <c r="J198" s="41">
        <f t="shared" si="22"/>
        <v>2.6701353383458648</v>
      </c>
      <c r="K198" s="41">
        <f t="shared" si="23"/>
        <v>0.69305263157894736</v>
      </c>
      <c r="L198" s="31">
        <f t="shared" si="24"/>
        <v>3.3631879699248124</v>
      </c>
      <c r="M198" s="41">
        <f t="shared" si="25"/>
        <v>5.0841843838621505</v>
      </c>
    </row>
    <row r="199" spans="1:13" ht="12.75" customHeight="1" x14ac:dyDescent="0.25">
      <c r="A199" t="s">
        <v>344</v>
      </c>
      <c r="B199" s="32">
        <v>1</v>
      </c>
      <c r="C199">
        <v>74310</v>
      </c>
      <c r="D199" t="s">
        <v>34</v>
      </c>
      <c r="E199">
        <v>13.91</v>
      </c>
      <c r="F199" s="42">
        <v>1340</v>
      </c>
      <c r="G199" s="34">
        <v>96</v>
      </c>
      <c r="H199" s="49">
        <f t="shared" si="21"/>
        <v>0.21696240601503761</v>
      </c>
      <c r="I199" s="39">
        <f t="shared" si="20"/>
        <v>7.5187969924812026E-5</v>
      </c>
      <c r="J199" s="41">
        <f t="shared" si="22"/>
        <v>2.6701353383458648</v>
      </c>
      <c r="K199" s="41">
        <f t="shared" si="23"/>
        <v>0.69305263157894736</v>
      </c>
      <c r="L199" s="31">
        <f t="shared" si="24"/>
        <v>3.3631879699248124</v>
      </c>
      <c r="M199" s="41">
        <f t="shared" si="25"/>
        <v>5.019683537201213</v>
      </c>
    </row>
    <row r="200" spans="1:13" ht="12.75" customHeight="1" x14ac:dyDescent="0.25">
      <c r="A200" t="s">
        <v>31</v>
      </c>
      <c r="B200" s="32">
        <v>1</v>
      </c>
      <c r="C200">
        <v>74001</v>
      </c>
      <c r="D200" t="s">
        <v>32</v>
      </c>
      <c r="E200">
        <v>58.84</v>
      </c>
      <c r="F200" s="42">
        <v>1343</v>
      </c>
      <c r="G200" s="34">
        <v>23</v>
      </c>
      <c r="H200" s="49">
        <f t="shared" si="21"/>
        <v>0.21696240601503761</v>
      </c>
      <c r="I200" s="39">
        <f t="shared" si="20"/>
        <v>7.5187969924812026E-5</v>
      </c>
      <c r="J200" s="41">
        <f t="shared" si="22"/>
        <v>2.6701353383458648</v>
      </c>
      <c r="K200" s="41">
        <f t="shared" si="23"/>
        <v>0.69305263157894736</v>
      </c>
      <c r="L200" s="31">
        <f t="shared" si="24"/>
        <v>3.3631879699248124</v>
      </c>
      <c r="M200" s="41">
        <f t="shared" si="25"/>
        <v>5.0084705434472268</v>
      </c>
    </row>
    <row r="201" spans="1:13" ht="12.75" customHeight="1" x14ac:dyDescent="0.25">
      <c r="A201" t="s">
        <v>151</v>
      </c>
      <c r="B201" s="32">
        <v>1</v>
      </c>
      <c r="C201">
        <v>74102</v>
      </c>
      <c r="D201" t="s">
        <v>36</v>
      </c>
      <c r="E201">
        <v>34.119999999999997</v>
      </c>
      <c r="F201" s="42">
        <v>1380</v>
      </c>
      <c r="G201" s="34">
        <v>40</v>
      </c>
      <c r="H201" s="49">
        <f t="shared" si="21"/>
        <v>0.21696240601503761</v>
      </c>
      <c r="I201" s="39">
        <f t="shared" si="20"/>
        <v>7.5187969924812026E-5</v>
      </c>
      <c r="J201" s="41">
        <f t="shared" si="22"/>
        <v>2.6701353383458648</v>
      </c>
      <c r="K201" s="41">
        <f t="shared" si="23"/>
        <v>0.69305263157894736</v>
      </c>
      <c r="L201" s="31">
        <f t="shared" si="24"/>
        <v>3.3631879699248124</v>
      </c>
      <c r="M201" s="41">
        <f t="shared" si="25"/>
        <v>4.8741854636591482</v>
      </c>
    </row>
    <row r="202" spans="1:13" ht="12.75" customHeight="1" x14ac:dyDescent="0.25">
      <c r="A202" t="s">
        <v>277</v>
      </c>
      <c r="B202" s="32">
        <v>1</v>
      </c>
      <c r="C202">
        <v>74239</v>
      </c>
      <c r="D202" t="s">
        <v>36</v>
      </c>
      <c r="E202">
        <v>12.21</v>
      </c>
      <c r="F202" s="42">
        <v>1428</v>
      </c>
      <c r="G202" s="34">
        <v>117</v>
      </c>
      <c r="H202" s="49">
        <f t="shared" si="21"/>
        <v>0.21696240601503761</v>
      </c>
      <c r="I202" s="39">
        <f t="shared" si="20"/>
        <v>7.5187969924812026E-5</v>
      </c>
      <c r="J202" s="41">
        <f t="shared" si="22"/>
        <v>2.6701353383458648</v>
      </c>
      <c r="K202" s="41">
        <f t="shared" si="23"/>
        <v>0.69305263157894736</v>
      </c>
      <c r="L202" s="31">
        <f t="shared" si="24"/>
        <v>3.3631879699248124</v>
      </c>
      <c r="M202" s="41">
        <f t="shared" si="25"/>
        <v>4.7103472968134632</v>
      </c>
    </row>
    <row r="203" spans="1:13" ht="12.75" customHeight="1" x14ac:dyDescent="0.25">
      <c r="A203" t="s">
        <v>280</v>
      </c>
      <c r="B203" s="32">
        <v>4</v>
      </c>
      <c r="C203">
        <v>74242</v>
      </c>
      <c r="D203" t="s">
        <v>106</v>
      </c>
      <c r="E203">
        <v>21.12</v>
      </c>
      <c r="F203" s="42">
        <v>5747</v>
      </c>
      <c r="G203" s="34">
        <v>272</v>
      </c>
      <c r="H203" s="49">
        <f t="shared" si="21"/>
        <v>0.86784962406015043</v>
      </c>
      <c r="I203" s="39">
        <f t="shared" si="20"/>
        <v>3.0075187969924811E-4</v>
      </c>
      <c r="J203" s="41">
        <f t="shared" si="22"/>
        <v>10.680541353383459</v>
      </c>
      <c r="K203" s="41">
        <f t="shared" si="23"/>
        <v>2.7722105263157895</v>
      </c>
      <c r="L203" s="31">
        <f t="shared" si="24"/>
        <v>13.45275187969925</v>
      </c>
      <c r="M203" s="41">
        <f t="shared" si="25"/>
        <v>4.6816606506696532</v>
      </c>
    </row>
    <row r="204" spans="1:13" ht="12.75" customHeight="1" x14ac:dyDescent="0.25">
      <c r="A204" t="s">
        <v>235</v>
      </c>
      <c r="B204" s="32">
        <v>2</v>
      </c>
      <c r="C204">
        <v>74191</v>
      </c>
      <c r="D204" t="s">
        <v>71</v>
      </c>
      <c r="E204">
        <v>44.1</v>
      </c>
      <c r="F204" s="42">
        <v>2893</v>
      </c>
      <c r="G204" s="34">
        <v>66</v>
      </c>
      <c r="H204" s="49">
        <f t="shared" si="21"/>
        <v>0.43392481203007521</v>
      </c>
      <c r="I204" s="39">
        <f t="shared" si="20"/>
        <v>1.5037593984962405E-4</v>
      </c>
      <c r="J204" s="41">
        <f t="shared" si="22"/>
        <v>5.3402706766917296</v>
      </c>
      <c r="K204" s="41">
        <f t="shared" si="23"/>
        <v>1.3861052631578947</v>
      </c>
      <c r="L204" s="31">
        <f t="shared" si="24"/>
        <v>6.7263759398496248</v>
      </c>
      <c r="M204" s="41">
        <f t="shared" si="25"/>
        <v>4.6501043483232802</v>
      </c>
    </row>
    <row r="205" spans="1:13" ht="12.75" customHeight="1" x14ac:dyDescent="0.25">
      <c r="A205" t="s">
        <v>167</v>
      </c>
      <c r="B205" s="32">
        <v>6</v>
      </c>
      <c r="C205">
        <v>74119</v>
      </c>
      <c r="D205" t="s">
        <v>75</v>
      </c>
      <c r="E205">
        <v>4.29</v>
      </c>
      <c r="F205" s="42">
        <v>8822</v>
      </c>
      <c r="G205" s="34" t="s">
        <v>168</v>
      </c>
      <c r="H205" s="49">
        <f t="shared" si="21"/>
        <v>1.3017744360902257</v>
      </c>
      <c r="I205" s="39">
        <f t="shared" si="20"/>
        <v>4.5112781954887219E-4</v>
      </c>
      <c r="J205" s="41">
        <f t="shared" si="22"/>
        <v>16.020812030075188</v>
      </c>
      <c r="K205" s="41">
        <f t="shared" si="23"/>
        <v>4.1583157894736846</v>
      </c>
      <c r="L205" s="31">
        <f t="shared" si="24"/>
        <v>20.179127819548874</v>
      </c>
      <c r="M205" s="41">
        <f t="shared" si="25"/>
        <v>4.5747285920537006</v>
      </c>
    </row>
    <row r="206" spans="1:13" ht="12.75" customHeight="1" x14ac:dyDescent="0.25">
      <c r="A206" t="s">
        <v>192</v>
      </c>
      <c r="B206" s="32">
        <v>2</v>
      </c>
      <c r="C206">
        <v>74143</v>
      </c>
      <c r="D206" t="s">
        <v>100</v>
      </c>
      <c r="E206">
        <v>43.07</v>
      </c>
      <c r="F206" s="42">
        <v>2942</v>
      </c>
      <c r="G206" s="34">
        <v>68</v>
      </c>
      <c r="H206" s="49">
        <f t="shared" si="21"/>
        <v>0.43392481203007521</v>
      </c>
      <c r="I206" s="39">
        <f t="shared" si="20"/>
        <v>1.5037593984962405E-4</v>
      </c>
      <c r="J206" s="41">
        <f t="shared" si="22"/>
        <v>5.3402706766917296</v>
      </c>
      <c r="K206" s="41">
        <f t="shared" si="23"/>
        <v>1.3861052631578947</v>
      </c>
      <c r="L206" s="31">
        <f t="shared" si="24"/>
        <v>6.7263759398496248</v>
      </c>
      <c r="M206" s="41">
        <f t="shared" si="25"/>
        <v>4.5726552956149726</v>
      </c>
    </row>
    <row r="207" spans="1:13" ht="12.75" customHeight="1" x14ac:dyDescent="0.25">
      <c r="A207" t="s">
        <v>187</v>
      </c>
      <c r="B207" s="32">
        <v>1</v>
      </c>
      <c r="C207">
        <v>74138</v>
      </c>
      <c r="D207" t="s">
        <v>34</v>
      </c>
      <c r="E207">
        <v>14.44</v>
      </c>
      <c r="F207" s="42">
        <v>1573</v>
      </c>
      <c r="G207" s="34">
        <v>109</v>
      </c>
      <c r="H207" s="49">
        <f t="shared" si="21"/>
        <v>0.21696240601503761</v>
      </c>
      <c r="I207" s="39">
        <f t="shared" si="20"/>
        <v>7.5187969924812026E-5</v>
      </c>
      <c r="J207" s="41">
        <f t="shared" si="22"/>
        <v>2.6701353383458648</v>
      </c>
      <c r="K207" s="41">
        <f t="shared" si="23"/>
        <v>0.69305263157894736</v>
      </c>
      <c r="L207" s="31">
        <f t="shared" si="24"/>
        <v>3.3631879699248124</v>
      </c>
      <c r="M207" s="41">
        <f t="shared" si="25"/>
        <v>4.2761449077238556</v>
      </c>
    </row>
    <row r="208" spans="1:13" ht="12.75" customHeight="1" x14ac:dyDescent="0.25">
      <c r="A208" t="s">
        <v>321</v>
      </c>
      <c r="B208" s="32">
        <v>1</v>
      </c>
      <c r="C208">
        <v>74289</v>
      </c>
      <c r="D208" t="s">
        <v>78</v>
      </c>
      <c r="E208">
        <v>9.0299999999999994</v>
      </c>
      <c r="F208" s="42">
        <v>1654</v>
      </c>
      <c r="G208" s="34">
        <v>183</v>
      </c>
      <c r="H208" s="49">
        <f t="shared" si="21"/>
        <v>0.21696240601503761</v>
      </c>
      <c r="I208" s="39">
        <f t="shared" si="20"/>
        <v>7.5187969924812026E-5</v>
      </c>
      <c r="J208" s="41">
        <f t="shared" si="22"/>
        <v>2.6701353383458648</v>
      </c>
      <c r="K208" s="41">
        <f t="shared" si="23"/>
        <v>0.69305263157894736</v>
      </c>
      <c r="L208" s="31">
        <f t="shared" si="24"/>
        <v>3.3631879699248124</v>
      </c>
      <c r="M208" s="41">
        <f t="shared" si="25"/>
        <v>4.066732732678128</v>
      </c>
    </row>
    <row r="209" spans="1:13" ht="12.75" customHeight="1" x14ac:dyDescent="0.25">
      <c r="A209" t="s">
        <v>258</v>
      </c>
      <c r="B209" s="32">
        <v>4</v>
      </c>
      <c r="C209">
        <v>74218</v>
      </c>
      <c r="D209" t="s">
        <v>75</v>
      </c>
      <c r="E209">
        <v>8.92</v>
      </c>
      <c r="F209" s="42">
        <v>6753</v>
      </c>
      <c r="G209" s="34">
        <v>757</v>
      </c>
      <c r="H209" s="49">
        <f t="shared" si="21"/>
        <v>0.86784962406015043</v>
      </c>
      <c r="I209" s="39">
        <f t="shared" si="20"/>
        <v>3.0075187969924811E-4</v>
      </c>
      <c r="J209" s="41">
        <f t="shared" si="22"/>
        <v>10.680541353383459</v>
      </c>
      <c r="K209" s="41">
        <f t="shared" si="23"/>
        <v>2.7722105263157895</v>
      </c>
      <c r="L209" s="31">
        <f t="shared" si="24"/>
        <v>13.45275187969925</v>
      </c>
      <c r="M209" s="41">
        <f t="shared" si="25"/>
        <v>3.9842297881531907</v>
      </c>
    </row>
    <row r="210" spans="1:13" ht="12.75" customHeight="1" x14ac:dyDescent="0.25">
      <c r="A210" t="s">
        <v>146</v>
      </c>
      <c r="B210" s="32">
        <v>1</v>
      </c>
      <c r="C210">
        <v>74097</v>
      </c>
      <c r="D210" t="s">
        <v>34</v>
      </c>
      <c r="E210">
        <v>17.43</v>
      </c>
      <c r="F210" s="42">
        <v>1828</v>
      </c>
      <c r="G210" s="34">
        <v>105</v>
      </c>
      <c r="H210" s="49">
        <f t="shared" si="21"/>
        <v>0.21696240601503761</v>
      </c>
      <c r="I210" s="39">
        <f t="shared" si="20"/>
        <v>7.5187969924812026E-5</v>
      </c>
      <c r="J210" s="41">
        <f t="shared" si="22"/>
        <v>2.6701353383458648</v>
      </c>
      <c r="K210" s="41">
        <f t="shared" si="23"/>
        <v>0.69305263157894736</v>
      </c>
      <c r="L210" s="31">
        <f t="shared" si="24"/>
        <v>3.3631879699248124</v>
      </c>
      <c r="M210" s="41">
        <f t="shared" si="25"/>
        <v>3.6796367285829459</v>
      </c>
    </row>
    <row r="211" spans="1:13" ht="12.75" customHeight="1" x14ac:dyDescent="0.25">
      <c r="A211" t="s">
        <v>289</v>
      </c>
      <c r="B211" s="32">
        <v>1</v>
      </c>
      <c r="C211">
        <v>74255</v>
      </c>
      <c r="D211" t="s">
        <v>78</v>
      </c>
      <c r="E211">
        <v>9.2100000000000009</v>
      </c>
      <c r="F211" s="42">
        <v>1833</v>
      </c>
      <c r="G211" s="34">
        <v>199</v>
      </c>
      <c r="H211" s="49">
        <f t="shared" si="21"/>
        <v>0.21696240601503761</v>
      </c>
      <c r="I211" s="39">
        <f t="shared" si="20"/>
        <v>7.5187969924812026E-5</v>
      </c>
      <c r="J211" s="41">
        <f t="shared" si="22"/>
        <v>2.6701353383458648</v>
      </c>
      <c r="K211" s="41">
        <f t="shared" si="23"/>
        <v>0.69305263157894736</v>
      </c>
      <c r="L211" s="31">
        <f t="shared" si="24"/>
        <v>3.3631879699248124</v>
      </c>
      <c r="M211" s="41">
        <f t="shared" si="25"/>
        <v>3.6695995307417482</v>
      </c>
    </row>
    <row r="212" spans="1:13" ht="12.75" customHeight="1" x14ac:dyDescent="0.25">
      <c r="A212" t="s">
        <v>209</v>
      </c>
      <c r="B212" s="32">
        <v>1</v>
      </c>
      <c r="C212">
        <v>74161</v>
      </c>
      <c r="D212" t="s">
        <v>78</v>
      </c>
      <c r="E212">
        <v>14.54</v>
      </c>
      <c r="F212" s="42">
        <v>1838</v>
      </c>
      <c r="G212" s="34">
        <v>126</v>
      </c>
      <c r="H212" s="49">
        <f t="shared" si="21"/>
        <v>0.21696240601503761</v>
      </c>
      <c r="I212" s="39">
        <f t="shared" si="20"/>
        <v>7.5187969924812026E-5</v>
      </c>
      <c r="J212" s="41">
        <f t="shared" si="22"/>
        <v>2.6701353383458648</v>
      </c>
      <c r="K212" s="41">
        <f t="shared" si="23"/>
        <v>0.69305263157894736</v>
      </c>
      <c r="L212" s="31">
        <f t="shared" si="24"/>
        <v>3.3631879699248124</v>
      </c>
      <c r="M212" s="41">
        <f t="shared" si="25"/>
        <v>3.6596169422468035</v>
      </c>
    </row>
    <row r="213" spans="1:13" ht="12.75" customHeight="1" x14ac:dyDescent="0.25">
      <c r="A213" t="s">
        <v>306</v>
      </c>
      <c r="B213" s="32">
        <v>1</v>
      </c>
      <c r="C213">
        <v>74275</v>
      </c>
      <c r="D213" t="s">
        <v>80</v>
      </c>
      <c r="E213">
        <v>36.979999999999997</v>
      </c>
      <c r="F213" s="42">
        <v>2041</v>
      </c>
      <c r="G213" s="34">
        <v>55</v>
      </c>
      <c r="H213" s="49">
        <f t="shared" si="21"/>
        <v>0.21696240601503761</v>
      </c>
      <c r="I213" s="39">
        <f t="shared" si="20"/>
        <v>7.5187969924812026E-5</v>
      </c>
      <c r="J213" s="41">
        <f t="shared" si="22"/>
        <v>2.6701353383458648</v>
      </c>
      <c r="K213" s="41">
        <f t="shared" si="23"/>
        <v>0.69305263157894736</v>
      </c>
      <c r="L213" s="31">
        <f t="shared" si="24"/>
        <v>3.3631879699248124</v>
      </c>
      <c r="M213" s="41">
        <f t="shared" si="25"/>
        <v>3.2956276040419525</v>
      </c>
    </row>
    <row r="214" spans="1:13" ht="12.75" customHeight="1" x14ac:dyDescent="0.25">
      <c r="A214" t="s">
        <v>212</v>
      </c>
      <c r="B214" s="32">
        <v>3</v>
      </c>
      <c r="C214">
        <v>74164</v>
      </c>
      <c r="D214" t="s">
        <v>63</v>
      </c>
      <c r="E214">
        <v>19.97</v>
      </c>
      <c r="F214" s="42">
        <v>6424</v>
      </c>
      <c r="G214" s="34">
        <v>322</v>
      </c>
      <c r="H214" s="49">
        <f t="shared" si="21"/>
        <v>0.65088721804511285</v>
      </c>
      <c r="I214" s="39">
        <f t="shared" si="20"/>
        <v>2.2556390977443609E-4</v>
      </c>
      <c r="J214" s="41">
        <f t="shared" si="22"/>
        <v>8.010406015037594</v>
      </c>
      <c r="K214" s="41">
        <f t="shared" si="23"/>
        <v>2.0791578947368423</v>
      </c>
      <c r="L214" s="31">
        <f t="shared" si="24"/>
        <v>10.089563909774437</v>
      </c>
      <c r="M214" s="41">
        <f t="shared" si="25"/>
        <v>3.1412091873519419</v>
      </c>
    </row>
    <row r="215" spans="1:13" ht="12.75" customHeight="1" x14ac:dyDescent="0.25">
      <c r="A215" t="s">
        <v>202</v>
      </c>
      <c r="B215" s="32">
        <v>1</v>
      </c>
      <c r="C215">
        <v>74154</v>
      </c>
      <c r="D215" t="s">
        <v>75</v>
      </c>
      <c r="E215">
        <v>13.22</v>
      </c>
      <c r="F215" s="42">
        <v>2395</v>
      </c>
      <c r="G215" s="34">
        <v>181</v>
      </c>
      <c r="H215" s="49">
        <f t="shared" si="21"/>
        <v>0.21696240601503761</v>
      </c>
      <c r="I215" s="39">
        <f t="shared" si="20"/>
        <v>7.5187969924812026E-5</v>
      </c>
      <c r="J215" s="41">
        <f t="shared" si="22"/>
        <v>2.6701353383458648</v>
      </c>
      <c r="K215" s="41">
        <f t="shared" si="23"/>
        <v>0.69305263157894736</v>
      </c>
      <c r="L215" s="31">
        <f t="shared" si="24"/>
        <v>3.3631879699248124</v>
      </c>
      <c r="M215" s="41">
        <f t="shared" si="25"/>
        <v>2.8085076993109084</v>
      </c>
    </row>
    <row r="216" spans="1:13" ht="12.75" customHeight="1" x14ac:dyDescent="0.25">
      <c r="A216" t="s">
        <v>33</v>
      </c>
      <c r="B216" s="32">
        <v>1</v>
      </c>
      <c r="C216">
        <v>74002</v>
      </c>
      <c r="D216" t="s">
        <v>34</v>
      </c>
      <c r="E216">
        <v>6.56</v>
      </c>
      <c r="F216" s="42">
        <v>2460</v>
      </c>
      <c r="G216" s="34">
        <v>375</v>
      </c>
      <c r="H216" s="49">
        <f t="shared" si="21"/>
        <v>0.21696240601503761</v>
      </c>
      <c r="I216" s="39">
        <f t="shared" si="20"/>
        <v>7.5187969924812026E-5</v>
      </c>
      <c r="J216" s="41">
        <f t="shared" si="22"/>
        <v>2.6701353383458648</v>
      </c>
      <c r="K216" s="41">
        <f t="shared" si="23"/>
        <v>0.69305263157894736</v>
      </c>
      <c r="L216" s="31">
        <f t="shared" si="24"/>
        <v>3.3631879699248124</v>
      </c>
      <c r="M216" s="41">
        <f t="shared" si="25"/>
        <v>2.734299162540498</v>
      </c>
    </row>
    <row r="217" spans="1:13" ht="12.75" customHeight="1" x14ac:dyDescent="0.25">
      <c r="A217" t="s">
        <v>59</v>
      </c>
      <c r="B217" s="32">
        <v>1</v>
      </c>
      <c r="C217">
        <v>74019</v>
      </c>
      <c r="D217" t="s">
        <v>29</v>
      </c>
      <c r="E217">
        <v>5.16</v>
      </c>
      <c r="F217" s="42">
        <v>2639</v>
      </c>
      <c r="G217" s="34">
        <v>511</v>
      </c>
      <c r="H217" s="49">
        <f t="shared" si="21"/>
        <v>0.21696240601503761</v>
      </c>
      <c r="I217" s="39">
        <f t="shared" si="20"/>
        <v>7.5187969924812026E-5</v>
      </c>
      <c r="J217" s="41">
        <f t="shared" si="22"/>
        <v>2.6701353383458648</v>
      </c>
      <c r="K217" s="41">
        <f t="shared" si="23"/>
        <v>0.69305263157894736</v>
      </c>
      <c r="L217" s="31">
        <f t="shared" si="24"/>
        <v>3.3631879699248124</v>
      </c>
      <c r="M217" s="41">
        <f t="shared" si="25"/>
        <v>2.5488351420422983</v>
      </c>
    </row>
    <row r="218" spans="1:13" ht="12.75" customHeight="1" x14ac:dyDescent="0.25">
      <c r="A218" t="s">
        <v>250</v>
      </c>
      <c r="B218" s="32">
        <v>4</v>
      </c>
      <c r="C218">
        <v>74208</v>
      </c>
      <c r="D218" t="s">
        <v>135</v>
      </c>
      <c r="E218">
        <v>80.03</v>
      </c>
      <c r="F218" s="42">
        <v>10795</v>
      </c>
      <c r="G218" s="34">
        <v>135</v>
      </c>
      <c r="H218" s="49">
        <f t="shared" si="21"/>
        <v>0.86784962406015043</v>
      </c>
      <c r="I218" s="39">
        <f t="shared" si="20"/>
        <v>3.0075187969924811E-4</v>
      </c>
      <c r="J218" s="41">
        <f t="shared" si="22"/>
        <v>10.680541353383459</v>
      </c>
      <c r="K218" s="41">
        <f t="shared" si="23"/>
        <v>2.7722105263157895</v>
      </c>
      <c r="L218" s="31">
        <f t="shared" si="24"/>
        <v>13.45275187969925</v>
      </c>
      <c r="M218" s="41">
        <f t="shared" si="25"/>
        <v>2.4924042389438168</v>
      </c>
    </row>
    <row r="219" spans="1:13" ht="12.75" customHeight="1" x14ac:dyDescent="0.25">
      <c r="A219" t="s">
        <v>244</v>
      </c>
      <c r="B219" s="32">
        <v>1</v>
      </c>
      <c r="C219">
        <v>74200</v>
      </c>
      <c r="D219" t="s">
        <v>75</v>
      </c>
      <c r="E219">
        <v>4</v>
      </c>
      <c r="F219" s="42">
        <v>2959</v>
      </c>
      <c r="G219" s="34">
        <v>740</v>
      </c>
      <c r="H219" s="49">
        <f t="shared" si="21"/>
        <v>0.21696240601503761</v>
      </c>
      <c r="I219" s="39">
        <f t="shared" si="20"/>
        <v>7.5187969924812026E-5</v>
      </c>
      <c r="J219" s="41">
        <f t="shared" si="22"/>
        <v>2.6701353383458648</v>
      </c>
      <c r="K219" s="41">
        <f t="shared" si="23"/>
        <v>0.69305263157894736</v>
      </c>
      <c r="L219" s="31">
        <f t="shared" si="24"/>
        <v>3.3631879699248124</v>
      </c>
      <c r="M219" s="41">
        <f t="shared" si="25"/>
        <v>2.2731922743662132</v>
      </c>
    </row>
    <row r="220" spans="1:13" ht="12.75" customHeight="1" x14ac:dyDescent="0.25">
      <c r="A220" t="s">
        <v>335</v>
      </c>
      <c r="B220" s="32">
        <v>1</v>
      </c>
      <c r="C220">
        <v>74303</v>
      </c>
      <c r="D220" t="s">
        <v>108</v>
      </c>
      <c r="E220">
        <v>15.27</v>
      </c>
      <c r="F220" s="42">
        <v>3367</v>
      </c>
      <c r="G220" s="34">
        <v>220</v>
      </c>
      <c r="H220" s="49">
        <f t="shared" si="21"/>
        <v>0.21696240601503761</v>
      </c>
      <c r="I220" s="39">
        <f t="shared" si="20"/>
        <v>7.5187969924812026E-5</v>
      </c>
      <c r="J220" s="41">
        <f t="shared" si="22"/>
        <v>2.6701353383458648</v>
      </c>
      <c r="K220" s="41">
        <f t="shared" si="23"/>
        <v>0.69305263157894736</v>
      </c>
      <c r="L220" s="31">
        <f t="shared" si="24"/>
        <v>3.3631879699248124</v>
      </c>
      <c r="M220" s="41">
        <f t="shared" si="25"/>
        <v>1.9977356518709903</v>
      </c>
    </row>
    <row r="221" spans="1:13" ht="12.75" customHeight="1" x14ac:dyDescent="0.25">
      <c r="A221" t="s">
        <v>255</v>
      </c>
      <c r="B221" s="32">
        <v>2</v>
      </c>
      <c r="C221">
        <v>74213</v>
      </c>
      <c r="D221" t="s">
        <v>29</v>
      </c>
      <c r="E221">
        <v>11.33</v>
      </c>
      <c r="F221" s="42">
        <v>7368</v>
      </c>
      <c r="G221" s="34">
        <v>650</v>
      </c>
      <c r="H221" s="49">
        <f t="shared" si="21"/>
        <v>0.43392481203007521</v>
      </c>
      <c r="I221" s="39">
        <f t="shared" si="20"/>
        <v>1.5037593984962405E-4</v>
      </c>
      <c r="J221" s="41">
        <f t="shared" si="22"/>
        <v>5.3402706766917296</v>
      </c>
      <c r="K221" s="41">
        <f t="shared" si="23"/>
        <v>1.3861052631578947</v>
      </c>
      <c r="L221" s="31">
        <f t="shared" si="24"/>
        <v>6.7263759398496248</v>
      </c>
      <c r="M221" s="41">
        <f t="shared" si="25"/>
        <v>1.8258349456703651</v>
      </c>
    </row>
    <row r="222" spans="1:13" ht="12.75" customHeight="1" x14ac:dyDescent="0.25">
      <c r="A222" t="s">
        <v>28</v>
      </c>
      <c r="B222" s="32">
        <f>18+3+5+8</f>
        <v>34</v>
      </c>
      <c r="C222">
        <v>74010</v>
      </c>
      <c r="D222" t="s">
        <v>29</v>
      </c>
      <c r="E222">
        <v>66.94</v>
      </c>
      <c r="F222" s="42">
        <v>125694</v>
      </c>
      <c r="G222" s="34" t="s">
        <v>30</v>
      </c>
      <c r="H222" s="49">
        <f t="shared" si="21"/>
        <v>7.3767218045112788</v>
      </c>
      <c r="I222" s="39">
        <f t="shared" si="20"/>
        <v>2.5563909774436091E-3</v>
      </c>
      <c r="J222" s="41">
        <f t="shared" si="22"/>
        <v>90.784601503759404</v>
      </c>
      <c r="K222" s="41">
        <f t="shared" si="23"/>
        <v>23.56378947368421</v>
      </c>
      <c r="L222" s="31">
        <f t="shared" si="24"/>
        <v>114.34839097744361</v>
      </c>
      <c r="M222" s="41">
        <f t="shared" si="25"/>
        <v>1.8194725440743968</v>
      </c>
    </row>
    <row r="223" spans="1:13" ht="12.75" customHeight="1" x14ac:dyDescent="0.25">
      <c r="A223" t="s">
        <v>131</v>
      </c>
      <c r="B223" s="32">
        <v>4</v>
      </c>
      <c r="C223">
        <v>74081</v>
      </c>
      <c r="D223" t="s">
        <v>53</v>
      </c>
      <c r="E223">
        <v>10.46</v>
      </c>
      <c r="F223" s="42">
        <v>17510</v>
      </c>
      <c r="G223" s="34" t="s">
        <v>132</v>
      </c>
      <c r="H223" s="49">
        <f t="shared" si="21"/>
        <v>0.86784962406015043</v>
      </c>
      <c r="I223" s="39">
        <f t="shared" si="20"/>
        <v>3.0075187969924811E-4</v>
      </c>
      <c r="J223" s="41">
        <f t="shared" si="22"/>
        <v>10.680541353383459</v>
      </c>
      <c r="K223" s="41">
        <f t="shared" si="23"/>
        <v>2.7722105263157895</v>
      </c>
      <c r="L223" s="31">
        <f t="shared" si="24"/>
        <v>13.45275187969925</v>
      </c>
      <c r="M223" s="41">
        <f t="shared" si="25"/>
        <v>1.5365793123585665</v>
      </c>
    </row>
    <row r="224" spans="1:13" ht="12.75" customHeight="1" x14ac:dyDescent="0.25">
      <c r="A224" t="s">
        <v>309</v>
      </c>
      <c r="B224" s="32">
        <v>1</v>
      </c>
      <c r="C224">
        <v>74280</v>
      </c>
      <c r="D224" t="s">
        <v>36</v>
      </c>
      <c r="E224">
        <v>52.33</v>
      </c>
      <c r="F224" s="42">
        <v>6367</v>
      </c>
      <c r="G224" s="34">
        <v>122</v>
      </c>
      <c r="H224" s="49">
        <f t="shared" si="21"/>
        <v>0.21696240601503761</v>
      </c>
      <c r="I224" s="39">
        <f t="shared" si="20"/>
        <v>7.5187969924812026E-5</v>
      </c>
      <c r="J224" s="41">
        <f t="shared" si="22"/>
        <v>2.6701353383458648</v>
      </c>
      <c r="K224" s="41">
        <f t="shared" si="23"/>
        <v>0.69305263157894736</v>
      </c>
      <c r="L224" s="31">
        <f t="shared" si="24"/>
        <v>3.3631879699248124</v>
      </c>
      <c r="M224" s="41">
        <f t="shared" si="25"/>
        <v>1.0564435275403841</v>
      </c>
    </row>
    <row r="225" spans="1:13" ht="12.75" customHeight="1" x14ac:dyDescent="0.25">
      <c r="A225" t="s">
        <v>290</v>
      </c>
      <c r="B225" s="32">
        <v>1</v>
      </c>
      <c r="C225">
        <v>74256</v>
      </c>
      <c r="D225" t="s">
        <v>135</v>
      </c>
      <c r="E225">
        <v>65.87</v>
      </c>
      <c r="F225" s="42">
        <v>15574</v>
      </c>
      <c r="G225" s="34">
        <v>239</v>
      </c>
      <c r="H225" s="49">
        <f t="shared" si="21"/>
        <v>0.21696240601503761</v>
      </c>
      <c r="I225" s="39">
        <f t="shared" si="20"/>
        <v>7.5187969924812026E-5</v>
      </c>
      <c r="J225" s="41">
        <f t="shared" si="22"/>
        <v>2.6701353383458648</v>
      </c>
      <c r="K225" s="41">
        <f t="shared" si="23"/>
        <v>0.69305263157894736</v>
      </c>
      <c r="L225" s="31">
        <f t="shared" si="24"/>
        <v>3.3631879699248124</v>
      </c>
      <c r="M225" s="41">
        <f t="shared" si="25"/>
        <v>0.43189777448629924</v>
      </c>
    </row>
    <row r="226" spans="1:13" ht="12.75" customHeight="1" x14ac:dyDescent="0.25">
      <c r="A226" t="s">
        <v>37</v>
      </c>
      <c r="B226" s="32">
        <v>0</v>
      </c>
      <c r="C226">
        <v>74004</v>
      </c>
      <c r="D226" t="s">
        <v>34</v>
      </c>
      <c r="E226">
        <v>8.81</v>
      </c>
      <c r="F226" s="42">
        <v>392</v>
      </c>
      <c r="G226" s="34">
        <v>44</v>
      </c>
      <c r="H226" s="49">
        <f t="shared" si="21"/>
        <v>0</v>
      </c>
      <c r="I226" s="39">
        <f t="shared" si="20"/>
        <v>0</v>
      </c>
      <c r="J226" s="41">
        <f t="shared" si="22"/>
        <v>0</v>
      </c>
      <c r="K226" s="41">
        <f t="shared" si="23"/>
        <v>0</v>
      </c>
      <c r="L226" s="31">
        <f t="shared" si="24"/>
        <v>0</v>
      </c>
      <c r="M226" s="41">
        <f t="shared" si="25"/>
        <v>0</v>
      </c>
    </row>
    <row r="227" spans="1:13" ht="12.75" customHeight="1" x14ac:dyDescent="0.25">
      <c r="A227" t="s">
        <v>65</v>
      </c>
      <c r="B227" s="32">
        <v>0</v>
      </c>
      <c r="C227">
        <v>74026</v>
      </c>
      <c r="D227" t="s">
        <v>66</v>
      </c>
      <c r="E227">
        <v>16.510000000000002</v>
      </c>
      <c r="F227" s="42">
        <v>5044</v>
      </c>
      <c r="G227" s="34">
        <v>306</v>
      </c>
      <c r="H227" s="49">
        <f t="shared" si="21"/>
        <v>0</v>
      </c>
      <c r="I227" s="39">
        <f t="shared" si="20"/>
        <v>0</v>
      </c>
      <c r="J227" s="41">
        <f t="shared" si="22"/>
        <v>0</v>
      </c>
      <c r="K227" s="41">
        <f t="shared" si="23"/>
        <v>0</v>
      </c>
      <c r="L227" s="31">
        <f t="shared" si="24"/>
        <v>0</v>
      </c>
      <c r="M227" s="41">
        <f t="shared" si="25"/>
        <v>0</v>
      </c>
    </row>
    <row r="228" spans="1:13" ht="12.75" customHeight="1" x14ac:dyDescent="0.25">
      <c r="A228" t="s">
        <v>67</v>
      </c>
      <c r="B228" s="32">
        <v>0</v>
      </c>
      <c r="C228">
        <v>74027</v>
      </c>
      <c r="D228" t="s">
        <v>36</v>
      </c>
      <c r="E228">
        <v>17.79</v>
      </c>
      <c r="F228" s="42">
        <v>438</v>
      </c>
      <c r="G228" s="34">
        <v>25</v>
      </c>
      <c r="H228" s="49">
        <f t="shared" si="21"/>
        <v>0</v>
      </c>
      <c r="I228" s="39">
        <f t="shared" si="20"/>
        <v>0</v>
      </c>
      <c r="J228" s="41">
        <f t="shared" si="22"/>
        <v>0</v>
      </c>
      <c r="K228" s="41">
        <f t="shared" si="23"/>
        <v>0</v>
      </c>
      <c r="L228" s="31">
        <f t="shared" si="24"/>
        <v>0</v>
      </c>
      <c r="M228" s="41">
        <f t="shared" si="25"/>
        <v>0</v>
      </c>
    </row>
    <row r="229" spans="1:13" ht="12.75" customHeight="1" x14ac:dyDescent="0.25">
      <c r="A229" t="s">
        <v>70</v>
      </c>
      <c r="B229" s="32">
        <v>0</v>
      </c>
      <c r="C229">
        <v>74030</v>
      </c>
      <c r="D229" t="s">
        <v>71</v>
      </c>
      <c r="E229">
        <v>16.91</v>
      </c>
      <c r="F229" s="42">
        <v>292</v>
      </c>
      <c r="G229" s="34">
        <v>17</v>
      </c>
      <c r="H229" s="49">
        <f t="shared" si="21"/>
        <v>0</v>
      </c>
      <c r="I229" s="39">
        <f t="shared" si="20"/>
        <v>0</v>
      </c>
      <c r="J229" s="41">
        <f t="shared" si="22"/>
        <v>0</v>
      </c>
      <c r="K229" s="41">
        <f t="shared" si="23"/>
        <v>0</v>
      </c>
      <c r="L229" s="31">
        <f t="shared" si="24"/>
        <v>0</v>
      </c>
      <c r="M229" s="41">
        <f t="shared" si="25"/>
        <v>0</v>
      </c>
    </row>
    <row r="230" spans="1:13" ht="12.75" customHeight="1" x14ac:dyDescent="0.25">
      <c r="A230" t="s">
        <v>73</v>
      </c>
      <c r="B230" s="32">
        <v>0</v>
      </c>
      <c r="C230">
        <v>74032</v>
      </c>
      <c r="D230" t="s">
        <v>71</v>
      </c>
      <c r="E230">
        <v>48.97</v>
      </c>
      <c r="F230" s="42">
        <v>1282</v>
      </c>
      <c r="G230" s="34">
        <v>26</v>
      </c>
      <c r="H230" s="49">
        <f t="shared" si="21"/>
        <v>0</v>
      </c>
      <c r="I230" s="39">
        <f t="shared" si="20"/>
        <v>0</v>
      </c>
      <c r="J230" s="41">
        <f t="shared" si="22"/>
        <v>0</v>
      </c>
      <c r="K230" s="41">
        <f t="shared" si="23"/>
        <v>0</v>
      </c>
      <c r="L230" s="31">
        <f t="shared" si="24"/>
        <v>0</v>
      </c>
      <c r="M230" s="41">
        <f t="shared" si="25"/>
        <v>0</v>
      </c>
    </row>
    <row r="231" spans="1:13" ht="12.75" customHeight="1" x14ac:dyDescent="0.25">
      <c r="A231" t="s">
        <v>76</v>
      </c>
      <c r="B231" s="32">
        <v>0</v>
      </c>
      <c r="C231">
        <v>74034</v>
      </c>
      <c r="D231" t="s">
        <v>71</v>
      </c>
      <c r="E231">
        <v>13.18</v>
      </c>
      <c r="F231" s="42">
        <v>546</v>
      </c>
      <c r="G231" s="34">
        <v>41</v>
      </c>
      <c r="H231" s="49">
        <f t="shared" si="21"/>
        <v>0</v>
      </c>
      <c r="I231" s="39">
        <f t="shared" si="20"/>
        <v>0</v>
      </c>
      <c r="J231" s="41">
        <f t="shared" si="22"/>
        <v>0</v>
      </c>
      <c r="K231" s="41">
        <f t="shared" si="23"/>
        <v>0</v>
      </c>
      <c r="L231" s="31">
        <f t="shared" si="24"/>
        <v>0</v>
      </c>
      <c r="M231" s="41">
        <f t="shared" si="25"/>
        <v>0</v>
      </c>
    </row>
    <row r="232" spans="1:13" ht="12.75" customHeight="1" x14ac:dyDescent="0.25">
      <c r="A232" t="s">
        <v>77</v>
      </c>
      <c r="B232" s="32">
        <v>0</v>
      </c>
      <c r="C232">
        <v>74035</v>
      </c>
      <c r="D232" t="s">
        <v>78</v>
      </c>
      <c r="E232">
        <v>4.4000000000000004</v>
      </c>
      <c r="F232" s="42">
        <v>599</v>
      </c>
      <c r="G232" s="34">
        <v>136</v>
      </c>
      <c r="H232" s="49">
        <f t="shared" si="21"/>
        <v>0</v>
      </c>
      <c r="I232" s="39">
        <f t="shared" si="20"/>
        <v>0</v>
      </c>
      <c r="J232" s="41">
        <f t="shared" si="22"/>
        <v>0</v>
      </c>
      <c r="K232" s="41">
        <f t="shared" si="23"/>
        <v>0</v>
      </c>
      <c r="L232" s="31">
        <f t="shared" si="24"/>
        <v>0</v>
      </c>
      <c r="M232" s="41">
        <f t="shared" si="25"/>
        <v>0</v>
      </c>
    </row>
    <row r="233" spans="1:13" ht="12.75" customHeight="1" x14ac:dyDescent="0.25">
      <c r="A233" t="s">
        <v>85</v>
      </c>
      <c r="B233" s="32">
        <v>0</v>
      </c>
      <c r="C233">
        <v>74041</v>
      </c>
      <c r="D233" t="s">
        <v>32</v>
      </c>
      <c r="E233">
        <v>7.82</v>
      </c>
      <c r="F233" s="42">
        <v>260</v>
      </c>
      <c r="G233" s="34">
        <v>33</v>
      </c>
      <c r="H233" s="49">
        <f t="shared" si="21"/>
        <v>0</v>
      </c>
      <c r="I233" s="39">
        <f t="shared" si="20"/>
        <v>0</v>
      </c>
      <c r="J233" s="41">
        <f t="shared" si="22"/>
        <v>0</v>
      </c>
      <c r="K233" s="41">
        <f t="shared" si="23"/>
        <v>0</v>
      </c>
      <c r="L233" s="31">
        <f t="shared" si="24"/>
        <v>0</v>
      </c>
      <c r="M233" s="41">
        <f t="shared" si="25"/>
        <v>0</v>
      </c>
    </row>
    <row r="234" spans="1:13" ht="12.75" customHeight="1" x14ac:dyDescent="0.25">
      <c r="A234" t="s">
        <v>89</v>
      </c>
      <c r="B234" s="32">
        <v>0</v>
      </c>
      <c r="C234">
        <v>74045</v>
      </c>
      <c r="D234" t="s">
        <v>36</v>
      </c>
      <c r="E234">
        <v>18.52</v>
      </c>
      <c r="F234" s="42">
        <v>237</v>
      </c>
      <c r="G234" s="34">
        <v>13</v>
      </c>
      <c r="H234" s="49">
        <f t="shared" si="21"/>
        <v>0</v>
      </c>
      <c r="I234" s="39">
        <f t="shared" si="20"/>
        <v>0</v>
      </c>
      <c r="J234" s="41">
        <f t="shared" si="22"/>
        <v>0</v>
      </c>
      <c r="K234" s="41">
        <f t="shared" si="23"/>
        <v>0</v>
      </c>
      <c r="L234" s="31">
        <f t="shared" si="24"/>
        <v>0</v>
      </c>
      <c r="M234" s="41">
        <f t="shared" si="25"/>
        <v>0</v>
      </c>
    </row>
    <row r="235" spans="1:13" ht="12.75" customHeight="1" x14ac:dyDescent="0.25">
      <c r="A235" t="s">
        <v>90</v>
      </c>
      <c r="B235" s="32">
        <v>0</v>
      </c>
      <c r="C235">
        <v>74046</v>
      </c>
      <c r="D235" t="s">
        <v>78</v>
      </c>
      <c r="E235">
        <v>5.23</v>
      </c>
      <c r="F235" s="42">
        <v>494</v>
      </c>
      <c r="G235" s="34">
        <v>94</v>
      </c>
      <c r="H235" s="49">
        <f t="shared" si="21"/>
        <v>0</v>
      </c>
      <c r="I235" s="39">
        <f t="shared" si="20"/>
        <v>0</v>
      </c>
      <c r="J235" s="41">
        <f t="shared" si="22"/>
        <v>0</v>
      </c>
      <c r="K235" s="41">
        <f t="shared" si="23"/>
        <v>0</v>
      </c>
      <c r="L235" s="31">
        <f t="shared" si="24"/>
        <v>0</v>
      </c>
      <c r="M235" s="41">
        <f t="shared" si="25"/>
        <v>0</v>
      </c>
    </row>
    <row r="236" spans="1:13" ht="12.75" customHeight="1" x14ac:dyDescent="0.25">
      <c r="A236" t="s">
        <v>97</v>
      </c>
      <c r="B236" s="32">
        <v>0</v>
      </c>
      <c r="C236">
        <v>74054</v>
      </c>
      <c r="D236" t="s">
        <v>34</v>
      </c>
      <c r="E236">
        <v>5.57</v>
      </c>
      <c r="F236" s="42">
        <v>645</v>
      </c>
      <c r="G236" s="34">
        <v>116</v>
      </c>
      <c r="H236" s="49">
        <f t="shared" si="21"/>
        <v>0</v>
      </c>
      <c r="I236" s="39">
        <f t="shared" si="20"/>
        <v>0</v>
      </c>
      <c r="J236" s="41">
        <f t="shared" si="22"/>
        <v>0</v>
      </c>
      <c r="K236" s="41">
        <f t="shared" si="23"/>
        <v>0</v>
      </c>
      <c r="L236" s="31">
        <f t="shared" si="24"/>
        <v>0</v>
      </c>
      <c r="M236" s="41">
        <f t="shared" si="25"/>
        <v>0</v>
      </c>
    </row>
    <row r="237" spans="1:13" ht="12.75" customHeight="1" x14ac:dyDescent="0.25">
      <c r="A237" t="s">
        <v>99</v>
      </c>
      <c r="B237" s="32">
        <v>0</v>
      </c>
      <c r="C237">
        <v>74056</v>
      </c>
      <c r="D237" t="s">
        <v>100</v>
      </c>
      <c r="E237">
        <v>116.53</v>
      </c>
      <c r="F237" s="42">
        <v>8997</v>
      </c>
      <c r="G237" s="34">
        <v>77</v>
      </c>
      <c r="H237" s="49">
        <f t="shared" si="21"/>
        <v>0</v>
      </c>
      <c r="I237" s="39">
        <f t="shared" si="20"/>
        <v>0</v>
      </c>
      <c r="J237" s="41">
        <f t="shared" si="22"/>
        <v>0</v>
      </c>
      <c r="K237" s="41">
        <f t="shared" si="23"/>
        <v>0</v>
      </c>
      <c r="L237" s="31">
        <f t="shared" si="24"/>
        <v>0</v>
      </c>
      <c r="M237" s="41">
        <f t="shared" si="25"/>
        <v>0</v>
      </c>
    </row>
    <row r="238" spans="1:13" ht="12.75" customHeight="1" x14ac:dyDescent="0.25">
      <c r="A238" t="s">
        <v>103</v>
      </c>
      <c r="B238" s="32">
        <v>0</v>
      </c>
      <c r="C238">
        <v>74058</v>
      </c>
      <c r="D238" t="s">
        <v>32</v>
      </c>
      <c r="E238">
        <v>37.85</v>
      </c>
      <c r="F238" s="42">
        <v>871</v>
      </c>
      <c r="G238" s="34">
        <v>23</v>
      </c>
      <c r="H238" s="49">
        <f t="shared" si="21"/>
        <v>0</v>
      </c>
      <c r="I238" s="39">
        <f t="shared" si="20"/>
        <v>0</v>
      </c>
      <c r="J238" s="41">
        <f t="shared" si="22"/>
        <v>0</v>
      </c>
      <c r="K238" s="41">
        <f t="shared" si="23"/>
        <v>0</v>
      </c>
      <c r="L238" s="31">
        <f t="shared" si="24"/>
        <v>0</v>
      </c>
      <c r="M238" s="41">
        <f t="shared" si="25"/>
        <v>0</v>
      </c>
    </row>
    <row r="239" spans="1:13" ht="12.75" customHeight="1" x14ac:dyDescent="0.25">
      <c r="A239" t="s">
        <v>105</v>
      </c>
      <c r="B239" s="32">
        <v>0</v>
      </c>
      <c r="C239">
        <v>74060</v>
      </c>
      <c r="D239" t="s">
        <v>106</v>
      </c>
      <c r="E239">
        <v>6.48</v>
      </c>
      <c r="F239" s="42">
        <v>133</v>
      </c>
      <c r="G239" s="34">
        <v>21</v>
      </c>
      <c r="H239" s="49">
        <f t="shared" si="21"/>
        <v>0</v>
      </c>
      <c r="I239" s="39">
        <f t="shared" si="20"/>
        <v>0</v>
      </c>
      <c r="J239" s="41">
        <f t="shared" si="22"/>
        <v>0</v>
      </c>
      <c r="K239" s="41">
        <f t="shared" si="23"/>
        <v>0</v>
      </c>
      <c r="L239" s="31">
        <f t="shared" si="24"/>
        <v>0</v>
      </c>
      <c r="M239" s="41">
        <f t="shared" si="25"/>
        <v>0</v>
      </c>
    </row>
    <row r="240" spans="1:13" ht="12.75" customHeight="1" x14ac:dyDescent="0.25">
      <c r="A240" t="s">
        <v>109</v>
      </c>
      <c r="B240" s="32">
        <v>0</v>
      </c>
      <c r="C240">
        <v>74063</v>
      </c>
      <c r="D240" t="s">
        <v>32</v>
      </c>
      <c r="E240">
        <v>32.19</v>
      </c>
      <c r="F240" s="42">
        <v>1201</v>
      </c>
      <c r="G240" s="34">
        <v>37</v>
      </c>
      <c r="H240" s="49">
        <f t="shared" si="21"/>
        <v>0</v>
      </c>
      <c r="I240" s="39">
        <f t="shared" si="20"/>
        <v>0</v>
      </c>
      <c r="J240" s="41">
        <f t="shared" si="22"/>
        <v>0</v>
      </c>
      <c r="K240" s="41">
        <f t="shared" si="23"/>
        <v>0</v>
      </c>
      <c r="L240" s="31">
        <f t="shared" si="24"/>
        <v>0</v>
      </c>
      <c r="M240" s="41">
        <f t="shared" si="25"/>
        <v>0</v>
      </c>
    </row>
    <row r="241" spans="1:13" ht="12.75" customHeight="1" x14ac:dyDescent="0.25">
      <c r="A241" t="s">
        <v>121</v>
      </c>
      <c r="B241" s="32">
        <v>0</v>
      </c>
      <c r="C241">
        <v>74072</v>
      </c>
      <c r="D241" t="s">
        <v>122</v>
      </c>
      <c r="E241">
        <v>14.16</v>
      </c>
      <c r="F241" s="42">
        <v>204</v>
      </c>
      <c r="G241" s="34">
        <v>14</v>
      </c>
      <c r="H241" s="49">
        <f t="shared" si="21"/>
        <v>0</v>
      </c>
      <c r="I241" s="39">
        <f t="shared" si="20"/>
        <v>0</v>
      </c>
      <c r="J241" s="41">
        <f t="shared" si="22"/>
        <v>0</v>
      </c>
      <c r="K241" s="41">
        <f t="shared" si="23"/>
        <v>0</v>
      </c>
      <c r="L241" s="31">
        <f t="shared" si="24"/>
        <v>0</v>
      </c>
      <c r="M241" s="41">
        <f t="shared" si="25"/>
        <v>0</v>
      </c>
    </row>
    <row r="242" spans="1:13" ht="12.75" customHeight="1" x14ac:dyDescent="0.25">
      <c r="A242" t="s">
        <v>123</v>
      </c>
      <c r="B242" s="32">
        <v>0</v>
      </c>
      <c r="C242">
        <v>74073</v>
      </c>
      <c r="D242" t="s">
        <v>32</v>
      </c>
      <c r="E242">
        <v>10.54</v>
      </c>
      <c r="F242" s="42">
        <v>586</v>
      </c>
      <c r="G242" s="34">
        <v>56</v>
      </c>
      <c r="H242" s="49">
        <f t="shared" si="21"/>
        <v>0</v>
      </c>
      <c r="I242" s="39">
        <f t="shared" si="20"/>
        <v>0</v>
      </c>
      <c r="J242" s="41">
        <f t="shared" si="22"/>
        <v>0</v>
      </c>
      <c r="K242" s="41">
        <f t="shared" si="23"/>
        <v>0</v>
      </c>
      <c r="L242" s="31">
        <f t="shared" si="24"/>
        <v>0</v>
      </c>
      <c r="M242" s="41">
        <f t="shared" si="25"/>
        <v>0</v>
      </c>
    </row>
    <row r="243" spans="1:13" ht="12.75" customHeight="1" x14ac:dyDescent="0.25">
      <c r="A243" t="s">
        <v>130</v>
      </c>
      <c r="B243" s="32">
        <v>0</v>
      </c>
      <c r="C243">
        <v>74080</v>
      </c>
      <c r="D243" t="s">
        <v>36</v>
      </c>
      <c r="E243">
        <v>40.619999999999997</v>
      </c>
      <c r="F243" s="42">
        <v>1783</v>
      </c>
      <c r="G243" s="34">
        <v>44</v>
      </c>
      <c r="H243" s="49">
        <f t="shared" si="21"/>
        <v>0</v>
      </c>
      <c r="I243" s="39">
        <f t="shared" si="20"/>
        <v>0</v>
      </c>
      <c r="J243" s="41">
        <f t="shared" si="22"/>
        <v>0</v>
      </c>
      <c r="K243" s="41">
        <f t="shared" si="23"/>
        <v>0</v>
      </c>
      <c r="L243" s="31">
        <f t="shared" si="24"/>
        <v>0</v>
      </c>
      <c r="M243" s="41">
        <f t="shared" si="25"/>
        <v>0</v>
      </c>
    </row>
    <row r="244" spans="1:13" ht="12.75" customHeight="1" x14ac:dyDescent="0.25">
      <c r="A244" t="s">
        <v>134</v>
      </c>
      <c r="B244" s="32">
        <v>0</v>
      </c>
      <c r="C244">
        <v>74083</v>
      </c>
      <c r="D244" t="s">
        <v>135</v>
      </c>
      <c r="E244">
        <v>17.27</v>
      </c>
      <c r="F244" s="42">
        <v>2069</v>
      </c>
      <c r="G244" s="34">
        <v>120</v>
      </c>
      <c r="H244" s="49">
        <f t="shared" si="21"/>
        <v>0</v>
      </c>
      <c r="I244" s="39">
        <f t="shared" si="20"/>
        <v>0</v>
      </c>
      <c r="J244" s="41">
        <f t="shared" si="22"/>
        <v>0</v>
      </c>
      <c r="K244" s="41">
        <f t="shared" si="23"/>
        <v>0</v>
      </c>
      <c r="L244" s="31">
        <f t="shared" si="24"/>
        <v>0</v>
      </c>
      <c r="M244" s="41">
        <f t="shared" si="25"/>
        <v>0</v>
      </c>
    </row>
    <row r="245" spans="1:13" ht="12.75" customHeight="1" x14ac:dyDescent="0.25">
      <c r="A245" t="s">
        <v>137</v>
      </c>
      <c r="B245" s="32">
        <v>0</v>
      </c>
      <c r="C245">
        <v>74085</v>
      </c>
      <c r="D245" t="s">
        <v>135</v>
      </c>
      <c r="E245">
        <v>81.349999999999994</v>
      </c>
      <c r="F245" s="42">
        <v>1204</v>
      </c>
      <c r="G245" s="34">
        <v>15</v>
      </c>
      <c r="H245" s="49">
        <f t="shared" si="21"/>
        <v>0</v>
      </c>
      <c r="I245" s="39">
        <f t="shared" si="20"/>
        <v>0</v>
      </c>
      <c r="J245" s="41">
        <f t="shared" si="22"/>
        <v>0</v>
      </c>
      <c r="K245" s="41">
        <f t="shared" si="23"/>
        <v>0</v>
      </c>
      <c r="L245" s="31">
        <f t="shared" si="24"/>
        <v>0</v>
      </c>
      <c r="M245" s="41">
        <f t="shared" si="25"/>
        <v>0</v>
      </c>
    </row>
    <row r="246" spans="1:13" ht="12.75" customHeight="1" x14ac:dyDescent="0.25">
      <c r="A246" t="s">
        <v>140</v>
      </c>
      <c r="B246" s="32">
        <v>0</v>
      </c>
      <c r="C246">
        <v>74089</v>
      </c>
      <c r="D246" t="s">
        <v>135</v>
      </c>
      <c r="E246">
        <v>22.35</v>
      </c>
      <c r="F246" s="42">
        <v>985</v>
      </c>
      <c r="G246" s="34">
        <v>44</v>
      </c>
      <c r="H246" s="49">
        <f t="shared" si="21"/>
        <v>0</v>
      </c>
      <c r="I246" s="39">
        <f t="shared" si="20"/>
        <v>0</v>
      </c>
      <c r="J246" s="41">
        <f t="shared" si="22"/>
        <v>0</v>
      </c>
      <c r="K246" s="41">
        <f t="shared" si="23"/>
        <v>0</v>
      </c>
      <c r="L246" s="31">
        <f t="shared" si="24"/>
        <v>0</v>
      </c>
      <c r="M246" s="41">
        <f t="shared" si="25"/>
        <v>0</v>
      </c>
    </row>
    <row r="247" spans="1:13" ht="12.75" customHeight="1" x14ac:dyDescent="0.25">
      <c r="A247" t="s">
        <v>142</v>
      </c>
      <c r="B247" s="32">
        <v>0</v>
      </c>
      <c r="C247">
        <v>74091</v>
      </c>
      <c r="D247" t="s">
        <v>71</v>
      </c>
      <c r="E247">
        <v>12.24</v>
      </c>
      <c r="F247" s="42">
        <v>321</v>
      </c>
      <c r="G247" s="34">
        <v>26</v>
      </c>
      <c r="H247" s="49">
        <f t="shared" si="21"/>
        <v>0</v>
      </c>
      <c r="I247" s="39">
        <f t="shared" si="20"/>
        <v>0</v>
      </c>
      <c r="J247" s="41">
        <f t="shared" si="22"/>
        <v>0</v>
      </c>
      <c r="K247" s="41">
        <f t="shared" si="23"/>
        <v>0</v>
      </c>
      <c r="L247" s="31">
        <f t="shared" si="24"/>
        <v>0</v>
      </c>
      <c r="M247" s="41">
        <f t="shared" si="25"/>
        <v>0</v>
      </c>
    </row>
    <row r="248" spans="1:13" ht="12.75" customHeight="1" x14ac:dyDescent="0.25">
      <c r="A248" t="s">
        <v>148</v>
      </c>
      <c r="B248" s="32">
        <v>0</v>
      </c>
      <c r="C248">
        <v>74099</v>
      </c>
      <c r="D248" t="s">
        <v>135</v>
      </c>
      <c r="E248">
        <v>8.9</v>
      </c>
      <c r="F248" s="42">
        <v>931</v>
      </c>
      <c r="G248" s="34">
        <v>105</v>
      </c>
      <c r="H248" s="49">
        <f t="shared" si="21"/>
        <v>0</v>
      </c>
      <c r="I248" s="39">
        <f t="shared" si="20"/>
        <v>0</v>
      </c>
      <c r="J248" s="41">
        <f t="shared" si="22"/>
        <v>0</v>
      </c>
      <c r="K248" s="41">
        <f t="shared" si="23"/>
        <v>0</v>
      </c>
      <c r="L248" s="31">
        <f t="shared" si="24"/>
        <v>0</v>
      </c>
      <c r="M248" s="41">
        <f t="shared" si="25"/>
        <v>0</v>
      </c>
    </row>
    <row r="249" spans="1:13" ht="12.75" customHeight="1" x14ac:dyDescent="0.25">
      <c r="A249" t="s">
        <v>153</v>
      </c>
      <c r="B249" s="32">
        <v>0</v>
      </c>
      <c r="C249">
        <v>74104</v>
      </c>
      <c r="D249" t="s">
        <v>122</v>
      </c>
      <c r="E249">
        <v>20.14</v>
      </c>
      <c r="F249" s="42">
        <v>3607</v>
      </c>
      <c r="G249" s="34">
        <v>179</v>
      </c>
      <c r="H249" s="49">
        <f t="shared" si="21"/>
        <v>0</v>
      </c>
      <c r="I249" s="39">
        <f t="shared" si="20"/>
        <v>0</v>
      </c>
      <c r="J249" s="41">
        <f t="shared" si="22"/>
        <v>0</v>
      </c>
      <c r="K249" s="41">
        <f t="shared" si="23"/>
        <v>0</v>
      </c>
      <c r="L249" s="31">
        <f t="shared" si="24"/>
        <v>0</v>
      </c>
      <c r="M249" s="41">
        <f t="shared" si="25"/>
        <v>0</v>
      </c>
    </row>
    <row r="250" spans="1:13" ht="12.75" customHeight="1" x14ac:dyDescent="0.25">
      <c r="A250" t="s">
        <v>157</v>
      </c>
      <c r="B250" s="32">
        <v>0</v>
      </c>
      <c r="C250">
        <v>74108</v>
      </c>
      <c r="D250" t="s">
        <v>106</v>
      </c>
      <c r="E250">
        <v>4.3899999999999997</v>
      </c>
      <c r="F250" s="42">
        <v>904</v>
      </c>
      <c r="G250" s="34">
        <v>206</v>
      </c>
      <c r="H250" s="49">
        <f t="shared" si="21"/>
        <v>0</v>
      </c>
      <c r="I250" s="39">
        <f t="shared" si="20"/>
        <v>0</v>
      </c>
      <c r="J250" s="41">
        <f t="shared" si="22"/>
        <v>0</v>
      </c>
      <c r="K250" s="41">
        <f t="shared" si="23"/>
        <v>0</v>
      </c>
      <c r="L250" s="31">
        <f t="shared" si="24"/>
        <v>0</v>
      </c>
      <c r="M250" s="41">
        <f t="shared" si="25"/>
        <v>0</v>
      </c>
    </row>
    <row r="251" spans="1:13" ht="12.75" customHeight="1" x14ac:dyDescent="0.25">
      <c r="A251" t="s">
        <v>160</v>
      </c>
      <c r="B251" s="32">
        <v>0</v>
      </c>
      <c r="C251">
        <v>74111</v>
      </c>
      <c r="D251" t="s">
        <v>106</v>
      </c>
      <c r="E251">
        <v>8.31</v>
      </c>
      <c r="F251" s="42">
        <v>223</v>
      </c>
      <c r="G251" s="34">
        <v>27</v>
      </c>
      <c r="H251" s="49">
        <f t="shared" si="21"/>
        <v>0</v>
      </c>
      <c r="I251" s="39">
        <f t="shared" si="20"/>
        <v>0</v>
      </c>
      <c r="J251" s="41">
        <f t="shared" si="22"/>
        <v>0</v>
      </c>
      <c r="K251" s="41">
        <f t="shared" si="23"/>
        <v>0</v>
      </c>
      <c r="L251" s="31">
        <f t="shared" si="24"/>
        <v>0</v>
      </c>
      <c r="M251" s="41">
        <f t="shared" si="25"/>
        <v>0</v>
      </c>
    </row>
    <row r="252" spans="1:13" ht="12.75" customHeight="1" x14ac:dyDescent="0.25">
      <c r="A252" t="s">
        <v>163</v>
      </c>
      <c r="B252" s="32">
        <v>0</v>
      </c>
      <c r="C252">
        <v>74114</v>
      </c>
      <c r="D252" t="s">
        <v>71</v>
      </c>
      <c r="E252">
        <v>6.78</v>
      </c>
      <c r="F252" s="42">
        <v>509</v>
      </c>
      <c r="G252" s="34">
        <v>75</v>
      </c>
      <c r="H252" s="49">
        <f t="shared" si="21"/>
        <v>0</v>
      </c>
      <c r="I252" s="39">
        <f t="shared" si="20"/>
        <v>0</v>
      </c>
      <c r="J252" s="41">
        <f t="shared" si="22"/>
        <v>0</v>
      </c>
      <c r="K252" s="41">
        <f t="shared" si="23"/>
        <v>0</v>
      </c>
      <c r="L252" s="31">
        <f t="shared" si="24"/>
        <v>0</v>
      </c>
      <c r="M252" s="41">
        <f t="shared" si="25"/>
        <v>0</v>
      </c>
    </row>
    <row r="253" spans="1:13" ht="12.75" customHeight="1" x14ac:dyDescent="0.25">
      <c r="A253" t="s">
        <v>172</v>
      </c>
      <c r="B253" s="32">
        <v>0</v>
      </c>
      <c r="C253">
        <v>74123</v>
      </c>
      <c r="D253" t="s">
        <v>122</v>
      </c>
      <c r="E253">
        <v>59.27</v>
      </c>
      <c r="F253" s="42">
        <v>7611</v>
      </c>
      <c r="G253" s="34">
        <v>128</v>
      </c>
      <c r="H253" s="49">
        <f t="shared" si="21"/>
        <v>0</v>
      </c>
      <c r="I253" s="39">
        <f t="shared" si="20"/>
        <v>0</v>
      </c>
      <c r="J253" s="41">
        <f t="shared" si="22"/>
        <v>0</v>
      </c>
      <c r="K253" s="41">
        <f t="shared" si="23"/>
        <v>0</v>
      </c>
      <c r="L253" s="31">
        <f t="shared" si="24"/>
        <v>0</v>
      </c>
      <c r="M253" s="41">
        <f t="shared" si="25"/>
        <v>0</v>
      </c>
    </row>
    <row r="254" spans="1:13" ht="12.75" customHeight="1" x14ac:dyDescent="0.25">
      <c r="A254" t="s">
        <v>178</v>
      </c>
      <c r="B254" s="32">
        <v>0</v>
      </c>
      <c r="C254">
        <v>74129</v>
      </c>
      <c r="D254" t="s">
        <v>71</v>
      </c>
      <c r="E254">
        <v>4.04</v>
      </c>
      <c r="F254" s="42">
        <v>223</v>
      </c>
      <c r="G254" s="34">
        <v>55</v>
      </c>
      <c r="H254" s="49">
        <f t="shared" si="21"/>
        <v>0</v>
      </c>
      <c r="I254" s="39">
        <f t="shared" si="20"/>
        <v>0</v>
      </c>
      <c r="J254" s="41">
        <f t="shared" si="22"/>
        <v>0</v>
      </c>
      <c r="K254" s="41">
        <f t="shared" si="23"/>
        <v>0</v>
      </c>
      <c r="L254" s="31">
        <f t="shared" si="24"/>
        <v>0</v>
      </c>
      <c r="M254" s="41">
        <f t="shared" si="25"/>
        <v>0</v>
      </c>
    </row>
    <row r="255" spans="1:13" ht="12.75" customHeight="1" x14ac:dyDescent="0.25">
      <c r="A255" t="s">
        <v>184</v>
      </c>
      <c r="B255" s="32">
        <v>0</v>
      </c>
      <c r="C255">
        <v>74135</v>
      </c>
      <c r="D255" t="s">
        <v>122</v>
      </c>
      <c r="E255">
        <v>12.65</v>
      </c>
      <c r="F255" s="42">
        <v>561</v>
      </c>
      <c r="G255" s="34">
        <v>44</v>
      </c>
      <c r="H255" s="49">
        <f t="shared" si="21"/>
        <v>0</v>
      </c>
      <c r="I255" s="39">
        <f t="shared" si="20"/>
        <v>0</v>
      </c>
      <c r="J255" s="41">
        <f t="shared" si="22"/>
        <v>0</v>
      </c>
      <c r="K255" s="41">
        <f t="shared" si="23"/>
        <v>0</v>
      </c>
      <c r="L255" s="31">
        <f t="shared" si="24"/>
        <v>0</v>
      </c>
      <c r="M255" s="41">
        <f t="shared" si="25"/>
        <v>0</v>
      </c>
    </row>
    <row r="256" spans="1:13" ht="12.75" customHeight="1" x14ac:dyDescent="0.25">
      <c r="A256" t="s">
        <v>190</v>
      </c>
      <c r="B256" s="32">
        <v>0</v>
      </c>
      <c r="C256">
        <v>74141</v>
      </c>
      <c r="D256" t="s">
        <v>78</v>
      </c>
      <c r="E256">
        <v>4.9000000000000004</v>
      </c>
      <c r="F256" s="42">
        <v>898</v>
      </c>
      <c r="G256" s="34">
        <v>183</v>
      </c>
      <c r="H256" s="49">
        <f t="shared" si="21"/>
        <v>0</v>
      </c>
      <c r="I256" s="39">
        <f t="shared" si="20"/>
        <v>0</v>
      </c>
      <c r="J256" s="41">
        <f t="shared" si="22"/>
        <v>0</v>
      </c>
      <c r="K256" s="41">
        <f t="shared" si="23"/>
        <v>0</v>
      </c>
      <c r="L256" s="31">
        <f t="shared" si="24"/>
        <v>0</v>
      </c>
      <c r="M256" s="41">
        <f t="shared" si="25"/>
        <v>0</v>
      </c>
    </row>
    <row r="257" spans="1:13" ht="12.75" customHeight="1" x14ac:dyDescent="0.25">
      <c r="A257" t="s">
        <v>191</v>
      </c>
      <c r="B257" s="32">
        <v>0</v>
      </c>
      <c r="C257">
        <v>74142</v>
      </c>
      <c r="D257" t="s">
        <v>34</v>
      </c>
      <c r="E257">
        <v>7.33</v>
      </c>
      <c r="F257" s="42">
        <v>893</v>
      </c>
      <c r="G257" s="34">
        <v>122</v>
      </c>
      <c r="H257" s="49">
        <f t="shared" si="21"/>
        <v>0</v>
      </c>
      <c r="I257" s="39">
        <f t="shared" si="20"/>
        <v>0</v>
      </c>
      <c r="J257" s="41">
        <f t="shared" si="22"/>
        <v>0</v>
      </c>
      <c r="K257" s="41">
        <f t="shared" si="23"/>
        <v>0</v>
      </c>
      <c r="L257" s="31">
        <f t="shared" si="24"/>
        <v>0</v>
      </c>
      <c r="M257" s="41">
        <f t="shared" si="25"/>
        <v>0</v>
      </c>
    </row>
    <row r="258" spans="1:13" ht="12.75" customHeight="1" x14ac:dyDescent="0.25">
      <c r="A258" t="s">
        <v>196</v>
      </c>
      <c r="B258" s="32">
        <v>0</v>
      </c>
      <c r="C258">
        <v>74147</v>
      </c>
      <c r="D258" t="s">
        <v>122</v>
      </c>
      <c r="E258">
        <v>8.76</v>
      </c>
      <c r="F258" s="42">
        <v>1009</v>
      </c>
      <c r="G258" s="34">
        <v>115</v>
      </c>
      <c r="H258" s="49">
        <f t="shared" si="21"/>
        <v>0</v>
      </c>
      <c r="I258" s="39">
        <f t="shared" si="20"/>
        <v>0</v>
      </c>
      <c r="J258" s="41">
        <f t="shared" si="22"/>
        <v>0</v>
      </c>
      <c r="K258" s="41">
        <f t="shared" si="23"/>
        <v>0</v>
      </c>
      <c r="L258" s="31">
        <f t="shared" si="24"/>
        <v>0</v>
      </c>
      <c r="M258" s="41">
        <f t="shared" si="25"/>
        <v>0</v>
      </c>
    </row>
    <row r="259" spans="1:13" ht="12.75" customHeight="1" x14ac:dyDescent="0.25">
      <c r="A259" t="s">
        <v>197</v>
      </c>
      <c r="B259" s="32">
        <v>0</v>
      </c>
      <c r="C259">
        <v>74148</v>
      </c>
      <c r="D259" t="s">
        <v>106</v>
      </c>
      <c r="E259">
        <v>12.52</v>
      </c>
      <c r="F259" s="42">
        <v>287</v>
      </c>
      <c r="G259" s="34">
        <v>23</v>
      </c>
      <c r="H259" s="49">
        <f t="shared" si="21"/>
        <v>0</v>
      </c>
      <c r="I259" s="39">
        <f t="shared" ref="I259:I283" si="26">B259/13300</f>
        <v>0</v>
      </c>
      <c r="J259" s="41">
        <f t="shared" si="22"/>
        <v>0</v>
      </c>
      <c r="K259" s="41">
        <f t="shared" si="23"/>
        <v>0</v>
      </c>
      <c r="L259" s="31">
        <f t="shared" si="24"/>
        <v>0</v>
      </c>
      <c r="M259" s="41">
        <f t="shared" si="25"/>
        <v>0</v>
      </c>
    </row>
    <row r="260" spans="1:13" ht="12.75" customHeight="1" x14ac:dyDescent="0.25">
      <c r="A260" t="s">
        <v>199</v>
      </c>
      <c r="B260" s="32">
        <v>0</v>
      </c>
      <c r="C260">
        <v>74151</v>
      </c>
      <c r="D260" t="s">
        <v>78</v>
      </c>
      <c r="E260">
        <v>9.65</v>
      </c>
      <c r="F260" s="42">
        <v>529</v>
      </c>
      <c r="G260" s="34">
        <v>55</v>
      </c>
      <c r="H260" s="49">
        <f t="shared" ref="H260:H283" si="27">3607*I260*0.8</f>
        <v>0</v>
      </c>
      <c r="I260" s="39">
        <f t="shared" si="26"/>
        <v>0</v>
      </c>
      <c r="J260" s="41">
        <f t="shared" ref="J260:J283" si="28">I260*44391*0.8</f>
        <v>0</v>
      </c>
      <c r="K260" s="41">
        <f t="shared" ref="K260:K283" si="29">I260*11522*0.8</f>
        <v>0</v>
      </c>
      <c r="L260" s="31">
        <f t="shared" ref="L260:L283" si="30">K260+J260</f>
        <v>0</v>
      </c>
      <c r="M260" s="41">
        <f t="shared" ref="M260:M283" si="31">L260/F260*2*1000</f>
        <v>0</v>
      </c>
    </row>
    <row r="261" spans="1:13" ht="12.75" customHeight="1" x14ac:dyDescent="0.25">
      <c r="A261" t="s">
        <v>208</v>
      </c>
      <c r="B261" s="32">
        <v>0</v>
      </c>
      <c r="C261">
        <v>74160</v>
      </c>
      <c r="D261" t="s">
        <v>36</v>
      </c>
      <c r="E261">
        <v>44.12</v>
      </c>
      <c r="F261" s="42">
        <v>1007</v>
      </c>
      <c r="G261" s="34">
        <v>23</v>
      </c>
      <c r="H261" s="49">
        <f t="shared" si="27"/>
        <v>0</v>
      </c>
      <c r="I261" s="39">
        <f t="shared" si="26"/>
        <v>0</v>
      </c>
      <c r="J261" s="41">
        <f t="shared" si="28"/>
        <v>0</v>
      </c>
      <c r="K261" s="41">
        <f t="shared" si="29"/>
        <v>0</v>
      </c>
      <c r="L261" s="31">
        <f t="shared" si="30"/>
        <v>0</v>
      </c>
      <c r="M261" s="41">
        <f t="shared" si="31"/>
        <v>0</v>
      </c>
    </row>
    <row r="262" spans="1:13" ht="12.75" customHeight="1" x14ac:dyDescent="0.25">
      <c r="A262" t="s">
        <v>213</v>
      </c>
      <c r="B262" s="32">
        <v>0</v>
      </c>
      <c r="C262">
        <v>74165</v>
      </c>
      <c r="D262" t="s">
        <v>78</v>
      </c>
      <c r="E262">
        <v>7.35</v>
      </c>
      <c r="F262" s="42">
        <v>680</v>
      </c>
      <c r="G262" s="34">
        <v>93</v>
      </c>
      <c r="H262" s="49">
        <f t="shared" si="27"/>
        <v>0</v>
      </c>
      <c r="I262" s="39">
        <f t="shared" si="26"/>
        <v>0</v>
      </c>
      <c r="J262" s="41">
        <f t="shared" si="28"/>
        <v>0</v>
      </c>
      <c r="K262" s="41">
        <f t="shared" si="29"/>
        <v>0</v>
      </c>
      <c r="L262" s="31">
        <f t="shared" si="30"/>
        <v>0</v>
      </c>
      <c r="M262" s="41">
        <f t="shared" si="31"/>
        <v>0</v>
      </c>
    </row>
    <row r="263" spans="1:13" ht="12.75" customHeight="1" x14ac:dyDescent="0.25">
      <c r="A263" t="s">
        <v>220</v>
      </c>
      <c r="B263" s="32">
        <v>0</v>
      </c>
      <c r="C263">
        <v>74173</v>
      </c>
      <c r="D263" t="s">
        <v>135</v>
      </c>
      <c r="E263">
        <v>44.11</v>
      </c>
      <c r="F263" s="42">
        <v>3292</v>
      </c>
      <c r="G263" s="34">
        <v>75</v>
      </c>
      <c r="H263" s="49">
        <f t="shared" si="27"/>
        <v>0</v>
      </c>
      <c r="I263" s="39">
        <f t="shared" si="26"/>
        <v>0</v>
      </c>
      <c r="J263" s="41">
        <f t="shared" si="28"/>
        <v>0</v>
      </c>
      <c r="K263" s="41">
        <f t="shared" si="29"/>
        <v>0</v>
      </c>
      <c r="L263" s="31">
        <f t="shared" si="30"/>
        <v>0</v>
      </c>
      <c r="M263" s="41">
        <f t="shared" si="31"/>
        <v>0</v>
      </c>
    </row>
    <row r="264" spans="1:13" ht="12.75" customHeight="1" x14ac:dyDescent="0.25">
      <c r="A264" t="s">
        <v>222</v>
      </c>
      <c r="B264" s="32">
        <v>0</v>
      </c>
      <c r="C264">
        <v>74175</v>
      </c>
      <c r="D264" t="s">
        <v>75</v>
      </c>
      <c r="E264">
        <v>3.91</v>
      </c>
      <c r="F264" s="42">
        <v>330</v>
      </c>
      <c r="G264" s="34">
        <v>84</v>
      </c>
      <c r="H264" s="49">
        <f t="shared" si="27"/>
        <v>0</v>
      </c>
      <c r="I264" s="39">
        <f t="shared" si="26"/>
        <v>0</v>
      </c>
      <c r="J264" s="41">
        <f t="shared" si="28"/>
        <v>0</v>
      </c>
      <c r="K264" s="41">
        <f t="shared" si="29"/>
        <v>0</v>
      </c>
      <c r="L264" s="31">
        <f t="shared" si="30"/>
        <v>0</v>
      </c>
      <c r="M264" s="41">
        <f t="shared" si="31"/>
        <v>0</v>
      </c>
    </row>
    <row r="265" spans="1:13" ht="12.75" customHeight="1" x14ac:dyDescent="0.25">
      <c r="A265" t="s">
        <v>232</v>
      </c>
      <c r="B265" s="32">
        <v>0</v>
      </c>
      <c r="C265">
        <v>74188</v>
      </c>
      <c r="D265" t="s">
        <v>71</v>
      </c>
      <c r="E265">
        <v>24.71</v>
      </c>
      <c r="F265" s="42">
        <v>898</v>
      </c>
      <c r="G265" s="34">
        <v>36</v>
      </c>
      <c r="H265" s="49">
        <f t="shared" si="27"/>
        <v>0</v>
      </c>
      <c r="I265" s="39">
        <f t="shared" si="26"/>
        <v>0</v>
      </c>
      <c r="J265" s="41">
        <f t="shared" si="28"/>
        <v>0</v>
      </c>
      <c r="K265" s="41">
        <f t="shared" si="29"/>
        <v>0</v>
      </c>
      <c r="L265" s="31">
        <f t="shared" si="30"/>
        <v>0</v>
      </c>
      <c r="M265" s="41">
        <f t="shared" si="31"/>
        <v>0</v>
      </c>
    </row>
    <row r="266" spans="1:13" ht="12.75" customHeight="1" x14ac:dyDescent="0.25">
      <c r="A266" t="s">
        <v>236</v>
      </c>
      <c r="B266" s="32">
        <v>0</v>
      </c>
      <c r="C266">
        <v>74192</v>
      </c>
      <c r="D266" t="s">
        <v>78</v>
      </c>
      <c r="E266">
        <v>23.8</v>
      </c>
      <c r="F266" s="42">
        <v>1028</v>
      </c>
      <c r="G266" s="34">
        <v>43</v>
      </c>
      <c r="H266" s="49">
        <f t="shared" si="27"/>
        <v>0</v>
      </c>
      <c r="I266" s="39">
        <f t="shared" si="26"/>
        <v>0</v>
      </c>
      <c r="J266" s="41">
        <f t="shared" si="28"/>
        <v>0</v>
      </c>
      <c r="K266" s="41">
        <f t="shared" si="29"/>
        <v>0</v>
      </c>
      <c r="L266" s="31">
        <f t="shared" si="30"/>
        <v>0</v>
      </c>
      <c r="M266" s="41">
        <f t="shared" si="31"/>
        <v>0</v>
      </c>
    </row>
    <row r="267" spans="1:13" ht="12.75" customHeight="1" x14ac:dyDescent="0.25">
      <c r="A267" t="s">
        <v>238</v>
      </c>
      <c r="B267" s="32">
        <v>0</v>
      </c>
      <c r="C267">
        <v>74194</v>
      </c>
      <c r="D267" t="s">
        <v>34</v>
      </c>
      <c r="E267">
        <v>5.23</v>
      </c>
      <c r="F267" s="42">
        <v>682</v>
      </c>
      <c r="G267" s="34">
        <v>130</v>
      </c>
      <c r="H267" s="49">
        <f t="shared" si="27"/>
        <v>0</v>
      </c>
      <c r="I267" s="39">
        <f t="shared" si="26"/>
        <v>0</v>
      </c>
      <c r="J267" s="41">
        <f t="shared" si="28"/>
        <v>0</v>
      </c>
      <c r="K267" s="41">
        <f t="shared" si="29"/>
        <v>0</v>
      </c>
      <c r="L267" s="31">
        <f t="shared" si="30"/>
        <v>0</v>
      </c>
      <c r="M267" s="41">
        <f t="shared" si="31"/>
        <v>0</v>
      </c>
    </row>
    <row r="268" spans="1:13" ht="12.75" customHeight="1" x14ac:dyDescent="0.25">
      <c r="A268" t="s">
        <v>246</v>
      </c>
      <c r="B268" s="32">
        <v>0</v>
      </c>
      <c r="C268">
        <v>74202</v>
      </c>
      <c r="D268" t="s">
        <v>66</v>
      </c>
      <c r="E268">
        <v>4.12</v>
      </c>
      <c r="F268" s="42">
        <v>572</v>
      </c>
      <c r="G268" s="34">
        <v>139</v>
      </c>
      <c r="H268" s="49">
        <f t="shared" si="27"/>
        <v>0</v>
      </c>
      <c r="I268" s="39">
        <f t="shared" si="26"/>
        <v>0</v>
      </c>
      <c r="J268" s="41">
        <f t="shared" si="28"/>
        <v>0</v>
      </c>
      <c r="K268" s="41">
        <f t="shared" si="29"/>
        <v>0</v>
      </c>
      <c r="L268" s="31">
        <f t="shared" si="30"/>
        <v>0</v>
      </c>
      <c r="M268" s="41">
        <f t="shared" si="31"/>
        <v>0</v>
      </c>
    </row>
    <row r="269" spans="1:13" ht="12.75" customHeight="1" x14ac:dyDescent="0.25">
      <c r="A269" t="s">
        <v>247</v>
      </c>
      <c r="B269" s="32">
        <v>0</v>
      </c>
      <c r="C269">
        <v>74203</v>
      </c>
      <c r="D269" t="s">
        <v>75</v>
      </c>
      <c r="E269">
        <v>9.75</v>
      </c>
      <c r="F269" s="42">
        <v>49</v>
      </c>
      <c r="G269" s="34">
        <v>5</v>
      </c>
      <c r="H269" s="49">
        <f t="shared" si="27"/>
        <v>0</v>
      </c>
      <c r="I269" s="39">
        <f t="shared" si="26"/>
        <v>0</v>
      </c>
      <c r="J269" s="41">
        <f t="shared" si="28"/>
        <v>0</v>
      </c>
      <c r="K269" s="41">
        <f t="shared" si="29"/>
        <v>0</v>
      </c>
      <c r="L269" s="31">
        <f t="shared" si="30"/>
        <v>0</v>
      </c>
      <c r="M269" s="41">
        <f t="shared" si="31"/>
        <v>0</v>
      </c>
    </row>
    <row r="270" spans="1:13" ht="12.75" customHeight="1" x14ac:dyDescent="0.25">
      <c r="A270" t="s">
        <v>256</v>
      </c>
      <c r="B270" s="32">
        <v>0</v>
      </c>
      <c r="C270">
        <v>74215</v>
      </c>
      <c r="D270" t="s">
        <v>135</v>
      </c>
      <c r="E270">
        <v>22.64</v>
      </c>
      <c r="F270" s="42">
        <v>1283</v>
      </c>
      <c r="G270" s="34">
        <v>57</v>
      </c>
      <c r="H270" s="49">
        <f t="shared" si="27"/>
        <v>0</v>
      </c>
      <c r="I270" s="39">
        <f t="shared" si="26"/>
        <v>0</v>
      </c>
      <c r="J270" s="41">
        <f t="shared" si="28"/>
        <v>0</v>
      </c>
      <c r="K270" s="41">
        <f t="shared" si="29"/>
        <v>0</v>
      </c>
      <c r="L270" s="31">
        <f t="shared" si="30"/>
        <v>0</v>
      </c>
      <c r="M270" s="41">
        <f t="shared" si="31"/>
        <v>0</v>
      </c>
    </row>
    <row r="271" spans="1:13" ht="12.75" customHeight="1" x14ac:dyDescent="0.25">
      <c r="A271" t="s">
        <v>259</v>
      </c>
      <c r="B271" s="32">
        <v>0</v>
      </c>
      <c r="C271">
        <v>74219</v>
      </c>
      <c r="D271" t="s">
        <v>29</v>
      </c>
      <c r="E271">
        <v>9.1300000000000008</v>
      </c>
      <c r="F271" s="42">
        <v>1210</v>
      </c>
      <c r="G271" s="34">
        <v>133</v>
      </c>
      <c r="H271" s="49">
        <f t="shared" si="27"/>
        <v>0</v>
      </c>
      <c r="I271" s="39">
        <f t="shared" si="26"/>
        <v>0</v>
      </c>
      <c r="J271" s="41">
        <f t="shared" si="28"/>
        <v>0</v>
      </c>
      <c r="K271" s="41">
        <f t="shared" si="29"/>
        <v>0</v>
      </c>
      <c r="L271" s="31">
        <f t="shared" si="30"/>
        <v>0</v>
      </c>
      <c r="M271" s="41">
        <f t="shared" si="31"/>
        <v>0</v>
      </c>
    </row>
    <row r="272" spans="1:13" ht="12.75" customHeight="1" x14ac:dyDescent="0.25">
      <c r="A272" t="s">
        <v>261</v>
      </c>
      <c r="B272" s="32">
        <v>0</v>
      </c>
      <c r="C272">
        <v>74221</v>
      </c>
      <c r="D272" t="s">
        <v>53</v>
      </c>
      <c r="E272">
        <v>37.36</v>
      </c>
      <c r="F272" s="42">
        <v>507</v>
      </c>
      <c r="G272" s="34">
        <v>14</v>
      </c>
      <c r="H272" s="49">
        <f t="shared" si="27"/>
        <v>0</v>
      </c>
      <c r="I272" s="39">
        <f t="shared" si="26"/>
        <v>0</v>
      </c>
      <c r="J272" s="41">
        <f t="shared" si="28"/>
        <v>0</v>
      </c>
      <c r="K272" s="41">
        <f t="shared" si="29"/>
        <v>0</v>
      </c>
      <c r="L272" s="31">
        <f t="shared" si="30"/>
        <v>0</v>
      </c>
      <c r="M272" s="41">
        <f t="shared" si="31"/>
        <v>0</v>
      </c>
    </row>
    <row r="273" spans="1:13" ht="12.75" customHeight="1" x14ac:dyDescent="0.25">
      <c r="A273" t="s">
        <v>265</v>
      </c>
      <c r="B273" s="32">
        <v>0</v>
      </c>
      <c r="C273">
        <v>74225</v>
      </c>
      <c r="D273" t="s">
        <v>78</v>
      </c>
      <c r="E273">
        <v>16.89</v>
      </c>
      <c r="F273" s="42">
        <v>14836</v>
      </c>
      <c r="G273" s="34">
        <v>878</v>
      </c>
      <c r="H273" s="49">
        <f t="shared" si="27"/>
        <v>0</v>
      </c>
      <c r="I273" s="39">
        <f t="shared" si="26"/>
        <v>0</v>
      </c>
      <c r="J273" s="41">
        <f t="shared" si="28"/>
        <v>0</v>
      </c>
      <c r="K273" s="41">
        <f t="shared" si="29"/>
        <v>0</v>
      </c>
      <c r="L273" s="31">
        <f t="shared" si="30"/>
        <v>0</v>
      </c>
      <c r="M273" s="41">
        <f t="shared" si="31"/>
        <v>0</v>
      </c>
    </row>
    <row r="274" spans="1:13" ht="12.75" customHeight="1" x14ac:dyDescent="0.25">
      <c r="A274" t="s">
        <v>271</v>
      </c>
      <c r="B274" s="32">
        <v>0</v>
      </c>
      <c r="C274">
        <v>74233</v>
      </c>
      <c r="D274" t="s">
        <v>34</v>
      </c>
      <c r="E274">
        <v>6.6</v>
      </c>
      <c r="F274" s="42">
        <v>2407</v>
      </c>
      <c r="G274" s="34">
        <v>365</v>
      </c>
      <c r="H274" s="49">
        <f t="shared" si="27"/>
        <v>0</v>
      </c>
      <c r="I274" s="39">
        <f t="shared" si="26"/>
        <v>0</v>
      </c>
      <c r="J274" s="41">
        <f t="shared" si="28"/>
        <v>0</v>
      </c>
      <c r="K274" s="41">
        <f t="shared" si="29"/>
        <v>0</v>
      </c>
      <c r="L274" s="31">
        <f t="shared" si="30"/>
        <v>0</v>
      </c>
      <c r="M274" s="41">
        <f t="shared" si="31"/>
        <v>0</v>
      </c>
    </row>
    <row r="275" spans="1:13" ht="12.75" customHeight="1" x14ac:dyDescent="0.25">
      <c r="A275" t="s">
        <v>274</v>
      </c>
      <c r="B275" s="32">
        <v>0</v>
      </c>
      <c r="C275">
        <v>74236</v>
      </c>
      <c r="D275" t="s">
        <v>135</v>
      </c>
      <c r="E275">
        <v>63.63</v>
      </c>
      <c r="F275" s="42">
        <v>5546</v>
      </c>
      <c r="G275" s="34">
        <v>87</v>
      </c>
      <c r="H275" s="49">
        <f t="shared" si="27"/>
        <v>0</v>
      </c>
      <c r="I275" s="39">
        <f t="shared" si="26"/>
        <v>0</v>
      </c>
      <c r="J275" s="41">
        <f t="shared" si="28"/>
        <v>0</v>
      </c>
      <c r="K275" s="41">
        <f t="shared" si="29"/>
        <v>0</v>
      </c>
      <c r="L275" s="31">
        <f t="shared" si="30"/>
        <v>0</v>
      </c>
      <c r="M275" s="41">
        <f t="shared" si="31"/>
        <v>0</v>
      </c>
    </row>
    <row r="276" spans="1:13" ht="12.75" customHeight="1" x14ac:dyDescent="0.25">
      <c r="A276" t="s">
        <v>275</v>
      </c>
      <c r="B276" s="32">
        <v>0</v>
      </c>
      <c r="C276">
        <v>74237</v>
      </c>
      <c r="D276" t="s">
        <v>75</v>
      </c>
      <c r="E276">
        <v>7.33</v>
      </c>
      <c r="F276" s="42">
        <v>819</v>
      </c>
      <c r="G276" s="34">
        <v>112</v>
      </c>
      <c r="H276" s="49">
        <f t="shared" si="27"/>
        <v>0</v>
      </c>
      <c r="I276" s="39">
        <f t="shared" si="26"/>
        <v>0</v>
      </c>
      <c r="J276" s="41">
        <f t="shared" si="28"/>
        <v>0</v>
      </c>
      <c r="K276" s="41">
        <f t="shared" si="29"/>
        <v>0</v>
      </c>
      <c r="L276" s="31">
        <f t="shared" si="30"/>
        <v>0</v>
      </c>
      <c r="M276" s="41">
        <f t="shared" si="31"/>
        <v>0</v>
      </c>
    </row>
    <row r="277" spans="1:13" ht="12.75" customHeight="1" x14ac:dyDescent="0.25">
      <c r="A277" t="s">
        <v>288</v>
      </c>
      <c r="B277" s="32">
        <v>0</v>
      </c>
      <c r="C277">
        <v>74254</v>
      </c>
      <c r="D277" t="s">
        <v>34</v>
      </c>
      <c r="E277">
        <v>5.34</v>
      </c>
      <c r="F277" s="42">
        <v>591</v>
      </c>
      <c r="G277" s="34">
        <v>111</v>
      </c>
      <c r="H277" s="49">
        <f t="shared" si="27"/>
        <v>0</v>
      </c>
      <c r="I277" s="39">
        <f t="shared" si="26"/>
        <v>0</v>
      </c>
      <c r="J277" s="41">
        <f t="shared" si="28"/>
        <v>0</v>
      </c>
      <c r="K277" s="41">
        <f t="shared" si="29"/>
        <v>0</v>
      </c>
      <c r="L277" s="31">
        <f t="shared" si="30"/>
        <v>0</v>
      </c>
      <c r="M277" s="41">
        <f t="shared" si="31"/>
        <v>0</v>
      </c>
    </row>
    <row r="278" spans="1:13" ht="12.75" customHeight="1" x14ac:dyDescent="0.25">
      <c r="A278" t="s">
        <v>303</v>
      </c>
      <c r="B278" s="32">
        <v>0</v>
      </c>
      <c r="C278">
        <v>74271</v>
      </c>
      <c r="D278" t="s">
        <v>71</v>
      </c>
      <c r="E278">
        <v>18.440000000000001</v>
      </c>
      <c r="F278" s="42">
        <v>475</v>
      </c>
      <c r="G278" s="34">
        <v>26</v>
      </c>
      <c r="H278" s="49">
        <f t="shared" si="27"/>
        <v>0</v>
      </c>
      <c r="I278" s="39">
        <f t="shared" si="26"/>
        <v>0</v>
      </c>
      <c r="J278" s="41">
        <f t="shared" si="28"/>
        <v>0</v>
      </c>
      <c r="K278" s="41">
        <f t="shared" si="29"/>
        <v>0</v>
      </c>
      <c r="L278" s="31">
        <f t="shared" si="30"/>
        <v>0</v>
      </c>
      <c r="M278" s="41">
        <f t="shared" si="31"/>
        <v>0</v>
      </c>
    </row>
    <row r="279" spans="1:13" ht="12.75" customHeight="1" x14ac:dyDescent="0.25">
      <c r="A279" t="s">
        <v>308</v>
      </c>
      <c r="B279" s="32">
        <v>0</v>
      </c>
      <c r="C279">
        <v>74279</v>
      </c>
      <c r="D279" t="s">
        <v>75</v>
      </c>
      <c r="E279">
        <v>13.78</v>
      </c>
      <c r="F279" s="42">
        <v>749</v>
      </c>
      <c r="G279" s="34">
        <v>54</v>
      </c>
      <c r="H279" s="49">
        <f t="shared" si="27"/>
        <v>0</v>
      </c>
      <c r="I279" s="39">
        <f t="shared" si="26"/>
        <v>0</v>
      </c>
      <c r="J279" s="41">
        <f t="shared" si="28"/>
        <v>0</v>
      </c>
      <c r="K279" s="41">
        <f t="shared" si="29"/>
        <v>0</v>
      </c>
      <c r="L279" s="31">
        <f t="shared" si="30"/>
        <v>0</v>
      </c>
      <c r="M279" s="41">
        <f t="shared" si="31"/>
        <v>0</v>
      </c>
    </row>
    <row r="280" spans="1:13" ht="12.75" customHeight="1" x14ac:dyDescent="0.25">
      <c r="A280" t="s">
        <v>312</v>
      </c>
      <c r="B280" s="32">
        <v>0</v>
      </c>
      <c r="C280">
        <v>74283</v>
      </c>
      <c r="D280" t="s">
        <v>78</v>
      </c>
      <c r="E280">
        <v>10.74</v>
      </c>
      <c r="F280" s="42">
        <v>1041</v>
      </c>
      <c r="G280" s="34">
        <v>97</v>
      </c>
      <c r="H280" s="49">
        <f t="shared" si="27"/>
        <v>0</v>
      </c>
      <c r="I280" s="39">
        <f t="shared" si="26"/>
        <v>0</v>
      </c>
      <c r="J280" s="41">
        <f t="shared" si="28"/>
        <v>0</v>
      </c>
      <c r="K280" s="41">
        <f t="shared" si="29"/>
        <v>0</v>
      </c>
      <c r="L280" s="31">
        <f t="shared" si="30"/>
        <v>0</v>
      </c>
      <c r="M280" s="41">
        <f t="shared" si="31"/>
        <v>0</v>
      </c>
    </row>
    <row r="281" spans="1:13" ht="12.75" customHeight="1" x14ac:dyDescent="0.25">
      <c r="A281" t="s">
        <v>316</v>
      </c>
      <c r="B281" s="32">
        <v>0</v>
      </c>
      <c r="C281">
        <v>74286</v>
      </c>
      <c r="D281" t="s">
        <v>32</v>
      </c>
      <c r="E281">
        <v>31.02</v>
      </c>
      <c r="F281" s="42">
        <v>785</v>
      </c>
      <c r="G281" s="34">
        <v>25</v>
      </c>
      <c r="H281" s="49">
        <f t="shared" si="27"/>
        <v>0</v>
      </c>
      <c r="I281" s="39">
        <f t="shared" si="26"/>
        <v>0</v>
      </c>
      <c r="J281" s="41">
        <f t="shared" si="28"/>
        <v>0</v>
      </c>
      <c r="K281" s="41">
        <f t="shared" si="29"/>
        <v>0</v>
      </c>
      <c r="L281" s="31">
        <f t="shared" si="30"/>
        <v>0</v>
      </c>
      <c r="M281" s="41">
        <f t="shared" si="31"/>
        <v>0</v>
      </c>
    </row>
    <row r="282" spans="1:13" ht="12.75" customHeight="1" x14ac:dyDescent="0.25">
      <c r="A282" t="s">
        <v>318</v>
      </c>
      <c r="B282" s="32">
        <v>0</v>
      </c>
      <c r="C282">
        <v>74167</v>
      </c>
      <c r="D282" t="s">
        <v>122</v>
      </c>
      <c r="E282">
        <v>18.7</v>
      </c>
      <c r="F282" s="42">
        <v>1305</v>
      </c>
      <c r="G282" s="34">
        <v>70</v>
      </c>
      <c r="H282" s="49">
        <f t="shared" si="27"/>
        <v>0</v>
      </c>
      <c r="I282" s="39">
        <f t="shared" si="26"/>
        <v>0</v>
      </c>
      <c r="J282" s="41">
        <f t="shared" si="28"/>
        <v>0</v>
      </c>
      <c r="K282" s="41">
        <f t="shared" si="29"/>
        <v>0</v>
      </c>
      <c r="L282" s="31">
        <f t="shared" si="30"/>
        <v>0</v>
      </c>
      <c r="M282" s="41">
        <f t="shared" si="31"/>
        <v>0</v>
      </c>
    </row>
    <row r="283" spans="1:13" ht="12.75" customHeight="1" thickBot="1" x14ac:dyDescent="0.3">
      <c r="A283" t="s">
        <v>341</v>
      </c>
      <c r="B283" s="32">
        <v>0</v>
      </c>
      <c r="C283">
        <v>74308</v>
      </c>
      <c r="D283" t="s">
        <v>75</v>
      </c>
      <c r="E283">
        <v>6.51</v>
      </c>
      <c r="F283" s="42">
        <v>751</v>
      </c>
      <c r="G283" s="38">
        <v>115</v>
      </c>
      <c r="H283" s="49">
        <f t="shared" si="27"/>
        <v>0</v>
      </c>
      <c r="I283" s="39">
        <f t="shared" si="26"/>
        <v>0</v>
      </c>
      <c r="J283" s="41">
        <f t="shared" si="28"/>
        <v>0</v>
      </c>
      <c r="K283" s="41">
        <f t="shared" si="29"/>
        <v>0</v>
      </c>
      <c r="L283" s="31">
        <f t="shared" si="30"/>
        <v>0</v>
      </c>
      <c r="M283" s="41">
        <f t="shared" si="31"/>
        <v>0</v>
      </c>
    </row>
    <row r="284" spans="1:13" ht="12.75" customHeight="1" x14ac:dyDescent="0.25">
      <c r="F284" s="42">
        <f>SUM(F3:F283)</f>
        <v>784497</v>
      </c>
    </row>
    <row r="285" spans="1:13" ht="12.75" customHeight="1" x14ac:dyDescent="0.25"/>
    <row r="286" spans="1:13" ht="12.75" customHeight="1" x14ac:dyDescent="0.25"/>
  </sheetData>
  <sortState ref="A2:N287">
    <sortCondition descending="1" ref="M2:M28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0" sqref="C10"/>
    </sheetView>
  </sheetViews>
  <sheetFormatPr baseColWidth="10" defaultRowHeight="15" x14ac:dyDescent="0.25"/>
  <cols>
    <col min="1" max="1" width="30.42578125" bestFit="1" customWidth="1"/>
  </cols>
  <sheetData>
    <row r="1" spans="1:8" x14ac:dyDescent="0.25">
      <c r="A1" s="50" t="s">
        <v>357</v>
      </c>
      <c r="B1" t="s">
        <v>358</v>
      </c>
    </row>
    <row r="2" spans="1:8" x14ac:dyDescent="0.25">
      <c r="A2" s="50" t="s">
        <v>359</v>
      </c>
      <c r="B2" t="s">
        <v>360</v>
      </c>
      <c r="H2">
        <f>16/23</f>
        <v>0.69565217391304346</v>
      </c>
    </row>
    <row r="3" spans="1:8" x14ac:dyDescent="0.25">
      <c r="A3" s="50" t="s">
        <v>361</v>
      </c>
      <c r="B3" t="s">
        <v>363</v>
      </c>
    </row>
    <row r="4" spans="1:8" x14ac:dyDescent="0.25">
      <c r="A4" s="50" t="s">
        <v>362</v>
      </c>
      <c r="B4" t="s">
        <v>364</v>
      </c>
    </row>
    <row r="5" spans="1:8" x14ac:dyDescent="0.25">
      <c r="A5" s="50" t="s">
        <v>365</v>
      </c>
      <c r="B5" t="s">
        <v>366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Coûts totaux par année</vt:lpstr>
      <vt:lpstr>Coûts cumulés par commune</vt:lpstr>
      <vt:lpstr>Hypothèses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Vielliard</dc:creator>
  <cp:lastModifiedBy>Antoine Vielliard</cp:lastModifiedBy>
  <dcterms:created xsi:type="dcterms:W3CDTF">2018-02-14T14:55:13Z</dcterms:created>
  <dcterms:modified xsi:type="dcterms:W3CDTF">2018-02-20T08:54:59Z</dcterms:modified>
</cp:coreProperties>
</file>